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E:\SKRIPSI DZAKY\DATA GOOGLE FORM\"/>
    </mc:Choice>
  </mc:AlternateContent>
  <xr:revisionPtr revIDLastSave="0" documentId="13_ncr:1_{AD619000-DF9E-45CC-958C-9571F3046A5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 Responses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19" i="1" l="1"/>
  <c r="AO120" i="1"/>
  <c r="AO118" i="1"/>
  <c r="AN120" i="1"/>
  <c r="AN119" i="1"/>
  <c r="AN118" i="1"/>
  <c r="AF118" i="1"/>
  <c r="H172" i="1"/>
  <c r="H173" i="1"/>
  <c r="H174" i="1"/>
  <c r="H175" i="1"/>
  <c r="H176" i="1"/>
  <c r="H177" i="1"/>
  <c r="H178" i="1"/>
  <c r="H179" i="1"/>
  <c r="H180" i="1"/>
  <c r="H171" i="1"/>
  <c r="G172" i="1"/>
  <c r="G173" i="1"/>
  <c r="G174" i="1"/>
  <c r="G175" i="1"/>
  <c r="G176" i="1"/>
  <c r="G177" i="1"/>
  <c r="G178" i="1"/>
  <c r="G179" i="1"/>
  <c r="G180" i="1"/>
  <c r="G171" i="1"/>
  <c r="G170" i="1"/>
  <c r="F172" i="1"/>
  <c r="F173" i="1"/>
  <c r="F174" i="1"/>
  <c r="F175" i="1"/>
  <c r="F176" i="1"/>
  <c r="F177" i="1"/>
  <c r="F178" i="1"/>
  <c r="F179" i="1"/>
  <c r="F180" i="1"/>
  <c r="F171" i="1"/>
  <c r="F170" i="1"/>
  <c r="E172" i="1"/>
  <c r="E173" i="1"/>
  <c r="E174" i="1"/>
  <c r="E175" i="1"/>
  <c r="E176" i="1"/>
  <c r="E177" i="1"/>
  <c r="E178" i="1"/>
  <c r="E179" i="1"/>
  <c r="E180" i="1"/>
  <c r="E171" i="1"/>
  <c r="E170" i="1"/>
  <c r="D172" i="1"/>
  <c r="D173" i="1"/>
  <c r="D174" i="1"/>
  <c r="D175" i="1"/>
  <c r="D176" i="1"/>
  <c r="D177" i="1"/>
  <c r="D178" i="1"/>
  <c r="D179" i="1"/>
  <c r="D180" i="1"/>
  <c r="D171" i="1"/>
  <c r="D170" i="1"/>
  <c r="C172" i="1"/>
  <c r="C173" i="1"/>
  <c r="C174" i="1"/>
  <c r="C175" i="1"/>
  <c r="C176" i="1"/>
  <c r="C177" i="1"/>
  <c r="C178" i="1"/>
  <c r="C179" i="1"/>
  <c r="C180" i="1"/>
  <c r="C171" i="1"/>
  <c r="C170" i="1"/>
  <c r="B172" i="1"/>
  <c r="B173" i="1"/>
  <c r="B174" i="1"/>
  <c r="B175" i="1"/>
  <c r="B176" i="1"/>
  <c r="B177" i="1"/>
  <c r="B178" i="1"/>
  <c r="B179" i="1"/>
  <c r="B180" i="1"/>
  <c r="B171" i="1"/>
  <c r="B170" i="1"/>
  <c r="H170" i="1"/>
  <c r="T172" i="1"/>
  <c r="T173" i="1"/>
  <c r="T174" i="1"/>
  <c r="T175" i="1"/>
  <c r="T176" i="1"/>
  <c r="T177" i="1"/>
  <c r="T178" i="1"/>
  <c r="T179" i="1"/>
  <c r="T180" i="1"/>
  <c r="T171" i="1"/>
  <c r="S172" i="1"/>
  <c r="S173" i="1"/>
  <c r="S174" i="1"/>
  <c r="S175" i="1"/>
  <c r="S176" i="1"/>
  <c r="S177" i="1"/>
  <c r="S178" i="1"/>
  <c r="S179" i="1"/>
  <c r="S180" i="1"/>
  <c r="S171" i="1"/>
  <c r="R174" i="1"/>
  <c r="R173" i="1"/>
  <c r="R172" i="1"/>
  <c r="R175" i="1"/>
  <c r="R176" i="1"/>
  <c r="R177" i="1"/>
  <c r="R178" i="1"/>
  <c r="R179" i="1"/>
  <c r="R180" i="1"/>
  <c r="R171" i="1"/>
  <c r="Y119" i="1"/>
  <c r="X119" i="1"/>
  <c r="A182" i="1"/>
  <c r="A183" i="1" s="1"/>
  <c r="S170" i="1"/>
  <c r="T170" i="1"/>
  <c r="R170" i="1"/>
  <c r="N172" i="1"/>
  <c r="N173" i="1"/>
  <c r="N174" i="1"/>
  <c r="N175" i="1"/>
  <c r="N176" i="1"/>
  <c r="N177" i="1"/>
  <c r="N178" i="1"/>
  <c r="N179" i="1"/>
  <c r="N180" i="1"/>
  <c r="N171" i="1"/>
  <c r="M172" i="1"/>
  <c r="M173" i="1"/>
  <c r="M174" i="1"/>
  <c r="M175" i="1"/>
  <c r="M176" i="1"/>
  <c r="M177" i="1"/>
  <c r="M178" i="1"/>
  <c r="M179" i="1"/>
  <c r="M180" i="1"/>
  <c r="M171" i="1"/>
  <c r="L172" i="1"/>
  <c r="L173" i="1"/>
  <c r="L174" i="1"/>
  <c r="L175" i="1"/>
  <c r="L176" i="1"/>
  <c r="L177" i="1"/>
  <c r="L178" i="1"/>
  <c r="L179" i="1"/>
  <c r="L180" i="1"/>
  <c r="L171" i="1"/>
  <c r="K172" i="1"/>
  <c r="K173" i="1"/>
  <c r="K174" i="1"/>
  <c r="K175" i="1"/>
  <c r="K176" i="1"/>
  <c r="K177" i="1"/>
  <c r="K178" i="1"/>
  <c r="K179" i="1"/>
  <c r="K180" i="1"/>
  <c r="K171" i="1"/>
  <c r="L170" i="1"/>
  <c r="M170" i="1"/>
  <c r="N170" i="1"/>
  <c r="O170" i="1"/>
  <c r="K170" i="1"/>
  <c r="AK119" i="1"/>
  <c r="AK120" i="1"/>
  <c r="AK118" i="1"/>
  <c r="AG119" i="1"/>
  <c r="AG120" i="1"/>
  <c r="AG121" i="1"/>
  <c r="AG122" i="1"/>
  <c r="Y118" i="1"/>
  <c r="AG118" i="1"/>
  <c r="AF119" i="1"/>
  <c r="AF120" i="1"/>
  <c r="AF121" i="1"/>
  <c r="AF122" i="1"/>
  <c r="X118" i="1"/>
  <c r="AE123" i="1"/>
  <c r="AD123" i="1"/>
  <c r="AC119" i="1"/>
  <c r="AC120" i="1"/>
  <c r="AC121" i="1"/>
  <c r="AC122" i="1"/>
  <c r="AC118" i="1"/>
  <c r="U118" i="1"/>
  <c r="U119" i="1"/>
  <c r="X120" i="1"/>
  <c r="X121" i="1"/>
  <c r="X122" i="1"/>
  <c r="X123" i="1"/>
  <c r="X124" i="1"/>
  <c r="Y120" i="1"/>
  <c r="Y121" i="1"/>
  <c r="Y122" i="1"/>
  <c r="Y123" i="1"/>
  <c r="Y124" i="1"/>
  <c r="W125" i="1"/>
  <c r="V125" i="1"/>
  <c r="U120" i="1"/>
  <c r="U121" i="1"/>
  <c r="U122" i="1"/>
  <c r="U123" i="1"/>
  <c r="U124" i="1"/>
  <c r="AC123" i="1" l="1"/>
  <c r="AC124" i="1" s="1"/>
  <c r="U125" i="1"/>
  <c r="U126" i="1" s="1"/>
</calcChain>
</file>

<file path=xl/sharedStrings.xml><?xml version="1.0" encoding="utf-8"?>
<sst xmlns="http://schemas.openxmlformats.org/spreadsheetml/2006/main" count="870" uniqueCount="191">
  <si>
    <t>Timestamp</t>
  </si>
  <si>
    <t xml:space="preserve">Nama </t>
  </si>
  <si>
    <t>Jenis Kelamin</t>
  </si>
  <si>
    <t xml:space="preserve">Usia </t>
  </si>
  <si>
    <t xml:space="preserve">Ruangan Yang Pernah Digunakan </t>
  </si>
  <si>
    <t xml:space="preserve">Berapa Lama Anda Berada Pada Ruangan Tersebut? </t>
  </si>
  <si>
    <t xml:space="preserve">Dimana Posisi tempat duduk anda didalam kelas gedung D lantai 15? </t>
  </si>
  <si>
    <t>Secara keseluruhan, menurut anda bagaimana kenyaman ruangan pada ruangan kelas yang anda gunakan tersebut</t>
  </si>
  <si>
    <t xml:space="preserve">Anastasia </t>
  </si>
  <si>
    <t>Perempuan</t>
  </si>
  <si>
    <t>18-25 Tahun</t>
  </si>
  <si>
    <t>Ruangan Kelas D1509</t>
  </si>
  <si>
    <t>2 - 3 Jam</t>
  </si>
  <si>
    <t>A</t>
  </si>
  <si>
    <t>Cukup Nyaman</t>
  </si>
  <si>
    <t>Jason</t>
  </si>
  <si>
    <t>Laki-laki</t>
  </si>
  <si>
    <t>Ruangan Kelas D1510</t>
  </si>
  <si>
    <t>B</t>
  </si>
  <si>
    <t>Victoria</t>
  </si>
  <si>
    <t>C</t>
  </si>
  <si>
    <t>Fanny</t>
  </si>
  <si>
    <t>Ruangan Kelas D1505</t>
  </si>
  <si>
    <t>1 - 2 Jam</t>
  </si>
  <si>
    <t>D</t>
  </si>
  <si>
    <t>Shasha</t>
  </si>
  <si>
    <t>Lala</t>
  </si>
  <si>
    <t>Fellycia</t>
  </si>
  <si>
    <t xml:space="preserve">Abiyya </t>
  </si>
  <si>
    <t>Ruangan Kelas D1502</t>
  </si>
  <si>
    <t>Karen Angelina</t>
  </si>
  <si>
    <t>Ruangan Kelas D1508</t>
  </si>
  <si>
    <t xml:space="preserve">Ramadhan Alraziyn Kusuma </t>
  </si>
  <si>
    <t>vallen felysia</t>
  </si>
  <si>
    <t>Tidak Nyaman</t>
  </si>
  <si>
    <t>Diandra</t>
  </si>
  <si>
    <t>Ruangan Kelas D1503</t>
  </si>
  <si>
    <t>Allysa</t>
  </si>
  <si>
    <t xml:space="preserve">Beatriz Aurelia Sareal </t>
  </si>
  <si>
    <t>BUDI SANTOSO</t>
  </si>
  <si>
    <t>&gt;25 Tahun</t>
  </si>
  <si>
    <t>Lebih Dari 4 Jam</t>
  </si>
  <si>
    <t>Novryan Susanto</t>
  </si>
  <si>
    <t>Nathanael William Napitupulu</t>
  </si>
  <si>
    <t>Novhie Iveren</t>
  </si>
  <si>
    <t>Sangat Nyaman</t>
  </si>
  <si>
    <t>Diwanti Divi Afrilia</t>
  </si>
  <si>
    <t>mikha</t>
  </si>
  <si>
    <t>Emily</t>
  </si>
  <si>
    <t>Athar Abhinaya Dakkar</t>
  </si>
  <si>
    <t>Justin</t>
  </si>
  <si>
    <t>Tiaramitta Swastikha Wijaya</t>
  </si>
  <si>
    <t>m aqilla diandra</t>
  </si>
  <si>
    <t>Cynthia Kamal</t>
  </si>
  <si>
    <t>&lt;18 Tahun</t>
  </si>
  <si>
    <t>Kurang Dari 1 Jam</t>
  </si>
  <si>
    <t>Wina Hudoyo</t>
  </si>
  <si>
    <t xml:space="preserve">Iqbal </t>
  </si>
  <si>
    <t>Isal</t>
  </si>
  <si>
    <t>Edgar Go</t>
  </si>
  <si>
    <t>Ruangan Kelas D1506</t>
  </si>
  <si>
    <t>Darrent Wijaya</t>
  </si>
  <si>
    <t>Jonathan Owen Martanegara</t>
  </si>
  <si>
    <t>Ruangan Kelas D1501</t>
  </si>
  <si>
    <t>Lorenzo Daniel Wukalen</t>
  </si>
  <si>
    <t>Louis Halim</t>
  </si>
  <si>
    <t>Marsyal Ananda Febryantono</t>
  </si>
  <si>
    <t>Marcel Frederick Suwisman</t>
  </si>
  <si>
    <t>candice</t>
  </si>
  <si>
    <t>Reyhan Virya Sati Ananda</t>
  </si>
  <si>
    <t>Diter fernando</t>
  </si>
  <si>
    <t>Gerardo Andre Sava</t>
  </si>
  <si>
    <t xml:space="preserve">Matthew Saputera </t>
  </si>
  <si>
    <t xml:space="preserve">Clarrise Michelle </t>
  </si>
  <si>
    <t>Gusti Ketut Siska Sri Nandini</t>
  </si>
  <si>
    <t>Angel Lawrensia</t>
  </si>
  <si>
    <t>Jansen Kalyano Tan</t>
  </si>
  <si>
    <t>Samuel boediman</t>
  </si>
  <si>
    <t>Neville Tandi</t>
  </si>
  <si>
    <t>Aurelia Alexa S.</t>
  </si>
  <si>
    <t>Ruangan Kelas D1504</t>
  </si>
  <si>
    <t>Jesse</t>
  </si>
  <si>
    <t>Vrisney Tanueve</t>
  </si>
  <si>
    <t xml:space="preserve">Patricia Cuaca </t>
  </si>
  <si>
    <t>Aileen Fransisca</t>
  </si>
  <si>
    <t>candely</t>
  </si>
  <si>
    <t>Otniel R. Vienry</t>
  </si>
  <si>
    <t>Gaby</t>
  </si>
  <si>
    <t>Reyhan Virya sati ananda</t>
  </si>
  <si>
    <t>Aquila Rajado Sodang</t>
  </si>
  <si>
    <t>Alfredo Djawa</t>
  </si>
  <si>
    <t>eileen</t>
  </si>
  <si>
    <t>Keira Dean</t>
  </si>
  <si>
    <t>Akhtar Faiz Rabbanie</t>
  </si>
  <si>
    <t>Guntur Doaputra</t>
  </si>
  <si>
    <t>Raditya Daru</t>
  </si>
  <si>
    <t>Ruangan Kelas D1507</t>
  </si>
  <si>
    <t>Rayyan Setiady</t>
  </si>
  <si>
    <t>Raihan Dafa Hidayat</t>
  </si>
  <si>
    <t xml:space="preserve">Felice Lianna </t>
  </si>
  <si>
    <t xml:space="preserve">Yosephine Theodora Bagagnesia Manik </t>
  </si>
  <si>
    <t>carlen</t>
  </si>
  <si>
    <t>Raadivah Shulha</t>
  </si>
  <si>
    <t>Theresa Serena</t>
  </si>
  <si>
    <t xml:space="preserve">Paulina Salim </t>
  </si>
  <si>
    <t xml:space="preserve">Jonathan Marcello Keanu Priatmadja </t>
  </si>
  <si>
    <t>Leonardo Dicaprio</t>
  </si>
  <si>
    <t>Diana Paulina</t>
  </si>
  <si>
    <t>Ancilla</t>
  </si>
  <si>
    <t xml:space="preserve">Jesslyn Luvena Renatta </t>
  </si>
  <si>
    <t>Kimberly Dilova Tjahjana</t>
  </si>
  <si>
    <t>Jevania Gavriella Conrat</t>
  </si>
  <si>
    <t>Farrel Castro</t>
  </si>
  <si>
    <t>Kent Kurniadi Djohan</t>
  </si>
  <si>
    <t>Cheisya Nathasia Evangeline</t>
  </si>
  <si>
    <t>devanio</t>
  </si>
  <si>
    <t>Maria Fransiska Kyla Jandini</t>
  </si>
  <si>
    <t>Deandra Ferlyn Gunawan</t>
  </si>
  <si>
    <t>Rafella Natasha Djaja</t>
  </si>
  <si>
    <t xml:space="preserve">Sherina Miawati Akasah </t>
  </si>
  <si>
    <t xml:space="preserve"> Patricia</t>
  </si>
  <si>
    <t xml:space="preserve">Callista Ariella Ginata </t>
  </si>
  <si>
    <t>Rifqi Syafi Naufal Zharfan Putra Mohammad</t>
  </si>
  <si>
    <t>Gisella</t>
  </si>
  <si>
    <t>Jason Louis Anthony</t>
  </si>
  <si>
    <t>Anastasia Maggie J</t>
  </si>
  <si>
    <t>Rusyda Inayati</t>
  </si>
  <si>
    <t xml:space="preserve">Jennifer Maxwelliem </t>
  </si>
  <si>
    <t>Darren Wiyanto</t>
  </si>
  <si>
    <t>Aretha</t>
  </si>
  <si>
    <t>nadhira keisya callista</t>
  </si>
  <si>
    <t>Yurissa Azalia Konita</t>
  </si>
  <si>
    <t>Maria Immaculata Caeli Porta</t>
  </si>
  <si>
    <t>Felisca gandhi</t>
  </si>
  <si>
    <t>Yonas Kurnia Wijaya</t>
  </si>
  <si>
    <t>Yohan Kurnia Wijaya</t>
  </si>
  <si>
    <t>Novela Chin</t>
  </si>
  <si>
    <t>Trudy</t>
  </si>
  <si>
    <t xml:space="preserve">JENIS KELAMIN </t>
  </si>
  <si>
    <t xml:space="preserve">LAKI-LAKI </t>
  </si>
  <si>
    <t xml:space="preserve">PEREMPEUAN </t>
  </si>
  <si>
    <t xml:space="preserve">DATA KELAS </t>
  </si>
  <si>
    <t>D1501</t>
  </si>
  <si>
    <t>D1502</t>
  </si>
  <si>
    <t>D1503</t>
  </si>
  <si>
    <t>D1504</t>
  </si>
  <si>
    <t>D1505</t>
  </si>
  <si>
    <t>D1506</t>
  </si>
  <si>
    <t>D1507</t>
  </si>
  <si>
    <t>D1508</t>
  </si>
  <si>
    <t>D1509</t>
  </si>
  <si>
    <t>D1510</t>
  </si>
  <si>
    <t xml:space="preserve">Kurang 1 jam </t>
  </si>
  <si>
    <t>1-2 jam</t>
  </si>
  <si>
    <t>2-3 jam</t>
  </si>
  <si>
    <t>Lebih dari 4 jam</t>
  </si>
  <si>
    <t xml:space="preserve">DURASI RUANGAN </t>
  </si>
  <si>
    <t xml:space="preserve">TEMPERATURE </t>
  </si>
  <si>
    <t xml:space="preserve">KELEMBABAN </t>
  </si>
  <si>
    <t xml:space="preserve">POSISI DUDUK </t>
  </si>
  <si>
    <t xml:space="preserve">KONDISI DALAM RUANGAN </t>
  </si>
  <si>
    <t>SANGAT NYAMAN</t>
  </si>
  <si>
    <t>CUKUP NYAMAN</t>
  </si>
  <si>
    <t>TIDAK NYAMAN</t>
  </si>
  <si>
    <t>DURASI</t>
  </si>
  <si>
    <t xml:space="preserve">KURANG 1 JAM </t>
  </si>
  <si>
    <t xml:space="preserve">LEBIH DARI 4 JAM </t>
  </si>
  <si>
    <t xml:space="preserve">1-2 JAM </t>
  </si>
  <si>
    <t>2-3 JAM</t>
  </si>
  <si>
    <t xml:space="preserve">SANGAT NYAMAN </t>
  </si>
  <si>
    <t xml:space="preserve">Grafik PMV SUHU  </t>
  </si>
  <si>
    <t>Hasil</t>
  </si>
  <si>
    <t>TOTAL PMV</t>
  </si>
  <si>
    <t>LAKI-LAKI</t>
  </si>
  <si>
    <t xml:space="preserve">PEREMPUAN </t>
  </si>
  <si>
    <t>PL</t>
  </si>
  <si>
    <t>PP</t>
  </si>
  <si>
    <t xml:space="preserve">Grafik PMV Kelembaban </t>
  </si>
  <si>
    <t xml:space="preserve">HASIL </t>
  </si>
  <si>
    <t xml:space="preserve">Laki-laki </t>
  </si>
  <si>
    <t>Total PMV</t>
  </si>
  <si>
    <t xml:space="preserve">Kondisi Ruangan </t>
  </si>
  <si>
    <t xml:space="preserve">RUANGAN KELAS </t>
  </si>
  <si>
    <t>TOTAL</t>
  </si>
  <si>
    <t xml:space="preserve">PERSENTASE </t>
  </si>
  <si>
    <t xml:space="preserve">KONDISI RUANGAN </t>
  </si>
  <si>
    <t>PERSENTASE</t>
  </si>
  <si>
    <t>Berikan Kesan Anda Terhadap Temperature Pada Ruangan  kelas yang anda gunakan.   . 
-3 Sangat Dingin (Kondisi ini menunjukkan bahwa lingkungan dianggap sangat dingin oleh sebagian besar orang.)
-2 Dingin (Pada level ini, lingkungan terasa dingin, tetapi t</t>
  </si>
  <si>
    <t>Berikan Kesan Anda Terhadap Kelembaban Pada Ruangan kelas yang anda gunakan.
-2 sangat Kering (Kondisi ini menunjukkan bahwa lingkungan dianggap sangat kering oleh sebagian besar orang.)
-1 Kering (Pada level ini, lingkungan terasa kering, tetapi tidak se</t>
  </si>
  <si>
    <t xml:space="preserve">laki-laki </t>
  </si>
  <si>
    <t xml:space="preserve">perempuan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</si>
</sst>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m/d/yyyy\ h:mm:ss"/>
    <numFmt numFmtId="165" formatCode="0.0%"/>
    <numFmt numFmtId="174" formatCode="0.000"/>
  </numFmts>
  <fonts count="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sz val="10"/>
      <color rgb="FF000000"/>
      <name val="Arial"/>
      <scheme val="minor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sz val="10"/>
      <color rgb="FF000000"/>
      <name val="Arial"/>
      <family val="2"/>
      <scheme val="minor"/>
    </font>
    <font>
      <sz val="12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442F65"/>
      </left>
      <right style="thin">
        <color rgb="FF5B3F86"/>
      </right>
      <top style="thin">
        <color rgb="FF442F65"/>
      </top>
      <bottom/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  <border>
      <left style="thin">
        <color rgb="FF5B3F86"/>
      </left>
      <right style="thin">
        <color rgb="FF442F65"/>
      </right>
      <top style="thin">
        <color rgb="FF442F6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165" fontId="4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5" fontId="7" fillId="0" borderId="1" xfId="1" applyNumberFormat="1" applyFont="1" applyBorder="1" applyAlignment="1">
      <alignment horizontal="center"/>
    </xf>
    <xf numFmtId="165" fontId="0" fillId="0" borderId="0" xfId="1" applyNumberFormat="1" applyFont="1"/>
    <xf numFmtId="165" fontId="0" fillId="0" borderId="1" xfId="1" applyNumberFormat="1" applyFont="1" applyBorder="1" applyAlignment="1">
      <alignment horizontal="center"/>
    </xf>
    <xf numFmtId="9" fontId="0" fillId="0" borderId="1" xfId="1" applyFont="1" applyBorder="1" applyAlignment="1">
      <alignment horizontal="center"/>
    </xf>
    <xf numFmtId="165" fontId="0" fillId="0" borderId="1" xfId="1" applyNumberFormat="1" applyFont="1" applyFill="1" applyBorder="1" applyAlignment="1">
      <alignment horizontal="center"/>
    </xf>
    <xf numFmtId="9" fontId="0" fillId="0" borderId="1" xfId="1" applyFont="1" applyFill="1" applyBorder="1" applyAlignment="1">
      <alignment horizontal="center"/>
    </xf>
    <xf numFmtId="165" fontId="7" fillId="3" borderId="1" xfId="1" applyNumberFormat="1" applyFont="1" applyFill="1" applyBorder="1" applyAlignment="1">
      <alignment horizontal="center"/>
    </xf>
    <xf numFmtId="9" fontId="0" fillId="0" borderId="0" xfId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74" fontId="5" fillId="0" borderId="1" xfId="0" applyNumberFormat="1" applyFont="1" applyBorder="1" applyAlignment="1">
      <alignment horizontal="center"/>
    </xf>
    <xf numFmtId="174" fontId="7" fillId="0" borderId="1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16"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 JENIS</a:t>
            </a:r>
            <a:r>
              <a:rPr lang="en-ID" sz="1200" baseline="0"/>
              <a:t> KELAMIN TERHADAP RUANGAN KELAS </a:t>
            </a:r>
            <a:endParaRPr lang="en-ID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 Responses 1'!$A$113</c:f>
              <c:strCache>
                <c:ptCount val="1"/>
                <c:pt idx="0">
                  <c:v>LAKI-LAKI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'Form Responses 1'!$B$110:$K$112</c:f>
              <c:multiLvlStrCache>
                <c:ptCount val="10"/>
                <c:lvl>
                  <c:pt idx="0">
                    <c:v>D1501</c:v>
                  </c:pt>
                  <c:pt idx="1">
                    <c:v>D1502</c:v>
                  </c:pt>
                  <c:pt idx="2">
                    <c:v>D1503</c:v>
                  </c:pt>
                  <c:pt idx="3">
                    <c:v>D1504</c:v>
                  </c:pt>
                  <c:pt idx="4">
                    <c:v>D1505</c:v>
                  </c:pt>
                  <c:pt idx="5">
                    <c:v>D1506</c:v>
                  </c:pt>
                  <c:pt idx="6">
                    <c:v>D1507</c:v>
                  </c:pt>
                  <c:pt idx="7">
                    <c:v>D1508</c:v>
                  </c:pt>
                  <c:pt idx="8">
                    <c:v>D1509</c:v>
                  </c:pt>
                  <c:pt idx="9">
                    <c:v>D1510</c:v>
                  </c:pt>
                </c:lvl>
                <c:lvl>
                  <c:pt idx="0">
                    <c:v>DATA KELAS </c:v>
                  </c:pt>
                </c:lvl>
              </c:multiLvlStrCache>
            </c:multiLvlStrRef>
          </c:cat>
          <c:val>
            <c:numRef>
              <c:f>'Form Responses 1'!$B$113:$K$113</c:f>
              <c:numCache>
                <c:formatCode>General</c:formatCode>
                <c:ptCount val="10"/>
                <c:pt idx="0">
                  <c:v>6</c:v>
                </c:pt>
                <c:pt idx="1">
                  <c:v>12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3</c:v>
                </c:pt>
                <c:pt idx="7">
                  <c:v>7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89-4432-9F01-CBAD3085E0CD}"/>
            </c:ext>
          </c:extLst>
        </c:ser>
        <c:ser>
          <c:idx val="1"/>
          <c:order val="1"/>
          <c:tx>
            <c:strRef>
              <c:f>'Form Responses 1'!$A$114</c:f>
              <c:strCache>
                <c:ptCount val="1"/>
                <c:pt idx="0">
                  <c:v>PEREMPEUAN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'Form Responses 1'!$B$110:$K$112</c:f>
              <c:multiLvlStrCache>
                <c:ptCount val="10"/>
                <c:lvl>
                  <c:pt idx="0">
                    <c:v>D1501</c:v>
                  </c:pt>
                  <c:pt idx="1">
                    <c:v>D1502</c:v>
                  </c:pt>
                  <c:pt idx="2">
                    <c:v>D1503</c:v>
                  </c:pt>
                  <c:pt idx="3">
                    <c:v>D1504</c:v>
                  </c:pt>
                  <c:pt idx="4">
                    <c:v>D1505</c:v>
                  </c:pt>
                  <c:pt idx="5">
                    <c:v>D1506</c:v>
                  </c:pt>
                  <c:pt idx="6">
                    <c:v>D1507</c:v>
                  </c:pt>
                  <c:pt idx="7">
                    <c:v>D1508</c:v>
                  </c:pt>
                  <c:pt idx="8">
                    <c:v>D1509</c:v>
                  </c:pt>
                  <c:pt idx="9">
                    <c:v>D1510</c:v>
                  </c:pt>
                </c:lvl>
                <c:lvl>
                  <c:pt idx="0">
                    <c:v>DATA KELAS </c:v>
                  </c:pt>
                </c:lvl>
              </c:multiLvlStrCache>
            </c:multiLvlStrRef>
          </c:cat>
          <c:val>
            <c:numRef>
              <c:f>'Form Responses 1'!$B$114:$K$114</c:f>
              <c:numCache>
                <c:formatCode>General</c:formatCode>
                <c:ptCount val="10"/>
                <c:pt idx="0">
                  <c:v>4</c:v>
                </c:pt>
                <c:pt idx="1">
                  <c:v>8</c:v>
                </c:pt>
                <c:pt idx="2">
                  <c:v>6</c:v>
                </c:pt>
                <c:pt idx="3">
                  <c:v>3</c:v>
                </c:pt>
                <c:pt idx="4">
                  <c:v>9</c:v>
                </c:pt>
                <c:pt idx="5">
                  <c:v>3</c:v>
                </c:pt>
                <c:pt idx="6">
                  <c:v>3</c:v>
                </c:pt>
                <c:pt idx="7">
                  <c:v>10</c:v>
                </c:pt>
                <c:pt idx="8">
                  <c:v>4</c:v>
                </c:pt>
                <c:pt idx="9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89-4432-9F01-CBAD3085E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0900447"/>
        <c:axId val="1840892959"/>
      </c:barChart>
      <c:catAx>
        <c:axId val="184090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892959"/>
        <c:crosses val="autoZero"/>
        <c:auto val="1"/>
        <c:lblAlgn val="ctr"/>
        <c:lblOffset val="100"/>
        <c:noMultiLvlLbl val="0"/>
      </c:catAx>
      <c:valAx>
        <c:axId val="184089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900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</a:t>
            </a:r>
            <a:r>
              <a:rPr lang="en-ID" sz="1200" baseline="0"/>
              <a:t> RUANGAN KELAS TERHADAP POSISI DUDUK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 Responses 1'!$R$133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1'!$R$134:$R$143</c:f>
              <c:numCache>
                <c:formatCode>General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8-4083-8CB9-D98F03563FC6}"/>
            </c:ext>
          </c:extLst>
        </c:ser>
        <c:ser>
          <c:idx val="1"/>
          <c:order val="1"/>
          <c:tx>
            <c:strRef>
              <c:f>'Form Responses 1'!$S$133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1'!$S$134:$S$143</c:f>
              <c:numCache>
                <c:formatCode>General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1</c:v>
                </c:pt>
                <c:pt idx="7">
                  <c:v>4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B8-4083-8CB9-D98F03563FC6}"/>
            </c:ext>
          </c:extLst>
        </c:ser>
        <c:ser>
          <c:idx val="2"/>
          <c:order val="2"/>
          <c:tx>
            <c:strRef>
              <c:f>'Form Responses 1'!$T$133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1'!$T$134:$T$143</c:f>
              <c:numCache>
                <c:formatCode>General</c:formatCode>
                <c:ptCount val="10"/>
                <c:pt idx="0">
                  <c:v>2</c:v>
                </c:pt>
                <c:pt idx="1">
                  <c:v>9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B8-4083-8CB9-D98F03563FC6}"/>
            </c:ext>
          </c:extLst>
        </c:ser>
        <c:ser>
          <c:idx val="3"/>
          <c:order val="3"/>
          <c:tx>
            <c:strRef>
              <c:f>'Form Responses 1'!$U$133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1'!$U$134:$U$143</c:f>
              <c:numCache>
                <c:formatCode>General</c:formatCode>
                <c:ptCount val="10"/>
                <c:pt idx="0">
                  <c:v>1</c:v>
                </c:pt>
                <c:pt idx="1">
                  <c:v>7</c:v>
                </c:pt>
                <c:pt idx="2">
                  <c:v>3</c:v>
                </c:pt>
                <c:pt idx="3">
                  <c:v>1</c:v>
                </c:pt>
                <c:pt idx="4">
                  <c:v>6</c:v>
                </c:pt>
                <c:pt idx="5">
                  <c:v>1</c:v>
                </c:pt>
                <c:pt idx="6">
                  <c:v>2</c:v>
                </c:pt>
                <c:pt idx="7">
                  <c:v>8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B8-4083-8CB9-D98F03563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854719"/>
        <c:axId val="82852639"/>
      </c:barChart>
      <c:catAx>
        <c:axId val="82854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52639"/>
        <c:crosses val="autoZero"/>
        <c:auto val="1"/>
        <c:lblAlgn val="ctr"/>
        <c:lblOffset val="100"/>
        <c:noMultiLvlLbl val="0"/>
      </c:catAx>
      <c:valAx>
        <c:axId val="82852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54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</a:t>
            </a:r>
            <a:r>
              <a:rPr lang="en-ID" sz="1200" baseline="0"/>
              <a:t> RUANGAN KELAS TERHADAP  KONDISI PENGHUNI DI DALAM KELAS</a:t>
            </a:r>
            <a:endParaRPr lang="en-ID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 Responses 1'!$V$133</c:f>
              <c:strCache>
                <c:ptCount val="1"/>
                <c:pt idx="0">
                  <c:v>SANGAT NYAMAN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1'!$V$134:$V$143</c:f>
              <c:numCache>
                <c:formatCode>General</c:formatCode>
                <c:ptCount val="10"/>
                <c:pt idx="0">
                  <c:v>7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F-41B3-AD12-4002A8894C1E}"/>
            </c:ext>
          </c:extLst>
        </c:ser>
        <c:ser>
          <c:idx val="1"/>
          <c:order val="1"/>
          <c:tx>
            <c:strRef>
              <c:f>'Form Responses 1'!$W$133</c:f>
              <c:strCache>
                <c:ptCount val="1"/>
                <c:pt idx="0">
                  <c:v>CUKUP NYAMAN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1'!$W$134:$W$143</c:f>
              <c:numCache>
                <c:formatCode>General</c:formatCode>
                <c:ptCount val="10"/>
                <c:pt idx="0">
                  <c:v>3</c:v>
                </c:pt>
                <c:pt idx="1">
                  <c:v>13</c:v>
                </c:pt>
                <c:pt idx="2">
                  <c:v>8</c:v>
                </c:pt>
                <c:pt idx="3">
                  <c:v>2</c:v>
                </c:pt>
                <c:pt idx="4">
                  <c:v>12</c:v>
                </c:pt>
                <c:pt idx="5">
                  <c:v>8</c:v>
                </c:pt>
                <c:pt idx="6">
                  <c:v>5</c:v>
                </c:pt>
                <c:pt idx="7">
                  <c:v>13</c:v>
                </c:pt>
                <c:pt idx="8">
                  <c:v>3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DF-41B3-AD12-4002A8894C1E}"/>
            </c:ext>
          </c:extLst>
        </c:ser>
        <c:ser>
          <c:idx val="2"/>
          <c:order val="2"/>
          <c:tx>
            <c:strRef>
              <c:f>'Form Responses 1'!$X$133</c:f>
              <c:strCache>
                <c:ptCount val="1"/>
                <c:pt idx="0">
                  <c:v>TIDAK NYAMAN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1'!$X$134:$X$143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DF-41B3-AD12-4002A8894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03551"/>
        <c:axId val="71107295"/>
      </c:barChart>
      <c:catAx>
        <c:axId val="7110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07295"/>
        <c:crosses val="autoZero"/>
        <c:auto val="1"/>
        <c:lblAlgn val="ctr"/>
        <c:lblOffset val="100"/>
        <c:noMultiLvlLbl val="0"/>
      </c:catAx>
      <c:valAx>
        <c:axId val="7110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03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 JENIS KELAMIN</a:t>
            </a:r>
            <a:r>
              <a:rPr lang="en-ID" sz="1200" baseline="0"/>
              <a:t> TERHADAP DURASI RUANGAN </a:t>
            </a:r>
            <a:endParaRPr lang="en-ID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 Responses 1'!$A$111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 Responses 1'!$L$112:$O$112</c:f>
              <c:strCache>
                <c:ptCount val="4"/>
                <c:pt idx="0">
                  <c:v>Kurang 1 jam </c:v>
                </c:pt>
                <c:pt idx="1">
                  <c:v>1-2 jam</c:v>
                </c:pt>
                <c:pt idx="2">
                  <c:v>2-3 jam</c:v>
                </c:pt>
                <c:pt idx="3">
                  <c:v>Lebih dari 4 jam</c:v>
                </c:pt>
              </c:strCache>
            </c:strRef>
          </c:cat>
          <c:val>
            <c:numRef>
              <c:f>'Form Responses 1'!$L$111:$O$111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0572-46A3-A42C-FA7F70094416}"/>
            </c:ext>
          </c:extLst>
        </c:ser>
        <c:ser>
          <c:idx val="1"/>
          <c:order val="1"/>
          <c:tx>
            <c:strRef>
              <c:f>'Form Responses 1'!$A$112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 Responses 1'!$L$112:$O$112</c:f>
              <c:strCache>
                <c:ptCount val="4"/>
                <c:pt idx="0">
                  <c:v>Kurang 1 jam </c:v>
                </c:pt>
                <c:pt idx="1">
                  <c:v>1-2 jam</c:v>
                </c:pt>
                <c:pt idx="2">
                  <c:v>2-3 jam</c:v>
                </c:pt>
                <c:pt idx="3">
                  <c:v>Lebih dari 4 jam</c:v>
                </c:pt>
              </c:strCache>
            </c:strRef>
          </c:cat>
          <c:val>
            <c:numRef>
              <c:f>'Form Responses 1'!$L$112:$O$112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2-46A3-A42C-FA7F70094416}"/>
            </c:ext>
          </c:extLst>
        </c:ser>
        <c:ser>
          <c:idx val="2"/>
          <c:order val="2"/>
          <c:tx>
            <c:strRef>
              <c:f>'Form Responses 1'!$A$113</c:f>
              <c:strCache>
                <c:ptCount val="1"/>
                <c:pt idx="0">
                  <c:v>LAKI-LAKI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 Responses 1'!$L$112:$O$112</c:f>
              <c:strCache>
                <c:ptCount val="4"/>
                <c:pt idx="0">
                  <c:v>Kurang 1 jam </c:v>
                </c:pt>
                <c:pt idx="1">
                  <c:v>1-2 jam</c:v>
                </c:pt>
                <c:pt idx="2">
                  <c:v>2-3 jam</c:v>
                </c:pt>
                <c:pt idx="3">
                  <c:v>Lebih dari 4 jam</c:v>
                </c:pt>
              </c:strCache>
            </c:strRef>
          </c:cat>
          <c:val>
            <c:numRef>
              <c:f>'Form Responses 1'!$L$113:$O$113</c:f>
              <c:numCache>
                <c:formatCode>General</c:formatCode>
                <c:ptCount val="4"/>
                <c:pt idx="0">
                  <c:v>5</c:v>
                </c:pt>
                <c:pt idx="1">
                  <c:v>19</c:v>
                </c:pt>
                <c:pt idx="2">
                  <c:v>17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2-46A3-A42C-FA7F70094416}"/>
            </c:ext>
          </c:extLst>
        </c:ser>
        <c:ser>
          <c:idx val="3"/>
          <c:order val="3"/>
          <c:tx>
            <c:strRef>
              <c:f>'Form Responses 1'!$A$114</c:f>
              <c:strCache>
                <c:ptCount val="1"/>
                <c:pt idx="0">
                  <c:v>PEREMPEUAN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'Form Responses 1'!$L$112:$O$112</c:f>
              <c:strCache>
                <c:ptCount val="4"/>
                <c:pt idx="0">
                  <c:v>Kurang 1 jam </c:v>
                </c:pt>
                <c:pt idx="1">
                  <c:v>1-2 jam</c:v>
                </c:pt>
                <c:pt idx="2">
                  <c:v>2-3 jam</c:v>
                </c:pt>
                <c:pt idx="3">
                  <c:v>Lebih dari 4 jam</c:v>
                </c:pt>
              </c:strCache>
            </c:strRef>
          </c:cat>
          <c:val>
            <c:numRef>
              <c:f>'Form Responses 1'!$L$114:$O$114</c:f>
              <c:numCache>
                <c:formatCode>General</c:formatCode>
                <c:ptCount val="4"/>
                <c:pt idx="0">
                  <c:v>4</c:v>
                </c:pt>
                <c:pt idx="1">
                  <c:v>28</c:v>
                </c:pt>
                <c:pt idx="2">
                  <c:v>29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2-46A3-A42C-FA7F70094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7673231"/>
        <c:axId val="1837667823"/>
      </c:barChart>
      <c:catAx>
        <c:axId val="1837673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667823"/>
        <c:crosses val="autoZero"/>
        <c:auto val="1"/>
        <c:lblAlgn val="ctr"/>
        <c:lblOffset val="100"/>
        <c:noMultiLvlLbl val="0"/>
      </c:catAx>
      <c:valAx>
        <c:axId val="1837667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673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</a:t>
            </a:r>
            <a:r>
              <a:rPr lang="en-ID" sz="1200" baseline="0"/>
              <a:t> JENIS KELAMIN TERHADAP TEMPERATURE </a:t>
            </a:r>
            <a:endParaRPr lang="en-ID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020734096764228E-2"/>
          <c:y val="0.1472455526392534"/>
          <c:w val="0.86829967978439182"/>
          <c:h val="0.6909510790317876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'Form Responses 1'!$A$113</c:f>
              <c:strCache>
                <c:ptCount val="1"/>
                <c:pt idx="0">
                  <c:v>LAKI-LAKI 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'Form Responses 1'!$P$112:$V$112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'Form Responses 1'!$P$113:$V$113</c:f>
              <c:numCache>
                <c:formatCode>General</c:formatCode>
                <c:ptCount val="7"/>
                <c:pt idx="0">
                  <c:v>0</c:v>
                </c:pt>
                <c:pt idx="1">
                  <c:v>11</c:v>
                </c:pt>
                <c:pt idx="2">
                  <c:v>9</c:v>
                </c:pt>
                <c:pt idx="3">
                  <c:v>15</c:v>
                </c:pt>
                <c:pt idx="4">
                  <c:v>7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7E-4897-AF7D-CD75DE7602CE}"/>
            </c:ext>
          </c:extLst>
        </c:ser>
        <c:ser>
          <c:idx val="3"/>
          <c:order val="1"/>
          <c:tx>
            <c:strRef>
              <c:f>'Form Responses 1'!$A$114</c:f>
              <c:strCache>
                <c:ptCount val="1"/>
                <c:pt idx="0">
                  <c:v>PEREMPEUAN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'Form Responses 1'!$P$112:$V$112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'Form Responses 1'!$P$114:$V$114</c:f>
              <c:numCache>
                <c:formatCode>General</c:formatCode>
                <c:ptCount val="7"/>
                <c:pt idx="0">
                  <c:v>4</c:v>
                </c:pt>
                <c:pt idx="1">
                  <c:v>15</c:v>
                </c:pt>
                <c:pt idx="2">
                  <c:v>12</c:v>
                </c:pt>
                <c:pt idx="3">
                  <c:v>19</c:v>
                </c:pt>
                <c:pt idx="4">
                  <c:v>8</c:v>
                </c:pt>
                <c:pt idx="5">
                  <c:v>3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7E-4897-AF7D-CD75DE760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5349039"/>
        <c:axId val="1705361935"/>
      </c:barChart>
      <c:catAx>
        <c:axId val="17053490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361935"/>
        <c:crosses val="autoZero"/>
        <c:auto val="1"/>
        <c:lblAlgn val="ctr"/>
        <c:lblOffset val="100"/>
        <c:noMultiLvlLbl val="0"/>
      </c:catAx>
      <c:valAx>
        <c:axId val="170536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Temperature (</a:t>
                </a:r>
                <a:r>
                  <a:rPr lang="en-ID" sz="1000" b="0" i="0" u="none" strike="noStrike" baseline="0">
                    <a:effectLst/>
                  </a:rPr>
                  <a:t>°C)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349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</a:t>
            </a:r>
            <a:r>
              <a:rPr lang="en-ID" sz="1200" baseline="0"/>
              <a:t> JENIS KELAMIN TERHADAP KELEMBABAN</a:t>
            </a:r>
            <a:endParaRPr lang="en-ID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'Form Responses 1'!$A$113</c:f>
              <c:strCache>
                <c:ptCount val="1"/>
                <c:pt idx="0">
                  <c:v>LAKI-LAKI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'Form Responses 1'!$W$112:$AA$112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'Form Responses 1'!$W$113:$AA$113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37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F5-43DB-A618-9009F7D181AA}"/>
            </c:ext>
          </c:extLst>
        </c:ser>
        <c:ser>
          <c:idx val="3"/>
          <c:order val="1"/>
          <c:tx>
            <c:strRef>
              <c:f>'Form Responses 1'!$A$114</c:f>
              <c:strCache>
                <c:ptCount val="1"/>
                <c:pt idx="0">
                  <c:v>PEREMPEUAN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'Form Responses 1'!$W$112:$AA$112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'Form Responses 1'!$W$114:$AA$114</c:f>
              <c:numCache>
                <c:formatCode>General</c:formatCode>
                <c:ptCount val="5"/>
                <c:pt idx="0">
                  <c:v>4</c:v>
                </c:pt>
                <c:pt idx="1">
                  <c:v>7</c:v>
                </c:pt>
                <c:pt idx="2">
                  <c:v>45</c:v>
                </c:pt>
                <c:pt idx="3">
                  <c:v>6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F5-43DB-A618-9009F7D18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3210527"/>
        <c:axId val="1703217599"/>
      </c:barChart>
      <c:catAx>
        <c:axId val="17032105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217599"/>
        <c:crosses val="autoZero"/>
        <c:auto val="1"/>
        <c:lblAlgn val="ctr"/>
        <c:lblOffset val="100"/>
        <c:noMultiLvlLbl val="0"/>
      </c:catAx>
      <c:valAx>
        <c:axId val="1703217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Humidity</a:t>
                </a:r>
                <a:r>
                  <a:rPr lang="en-ID" baseline="0"/>
                  <a:t> AIr (%)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210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 JENIS KELAMIN TERHADAP POSISI DUDUK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'Form Responses 1'!$A$113</c:f>
              <c:strCache>
                <c:ptCount val="1"/>
                <c:pt idx="0">
                  <c:v>LAKI-LAKI 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'Form Responses 1'!$AB$112:$AE$112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'Form Responses 1'!$AB$113:$AE$113</c:f>
              <c:numCache>
                <c:formatCode>General</c:formatCode>
                <c:ptCount val="4"/>
                <c:pt idx="0">
                  <c:v>6</c:v>
                </c:pt>
                <c:pt idx="1">
                  <c:v>10</c:v>
                </c:pt>
                <c:pt idx="2">
                  <c:v>21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12-48D9-A7C2-E9676EA0BFAD}"/>
            </c:ext>
          </c:extLst>
        </c:ser>
        <c:ser>
          <c:idx val="3"/>
          <c:order val="1"/>
          <c:tx>
            <c:strRef>
              <c:f>'Form Responses 1'!$A$114</c:f>
              <c:strCache>
                <c:ptCount val="1"/>
                <c:pt idx="0">
                  <c:v>PEREMPEUAN 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'Form Responses 1'!$AB$112:$AE$112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'Form Responses 1'!$AB$114:$AE$114</c:f>
              <c:numCache>
                <c:formatCode>General</c:formatCode>
                <c:ptCount val="4"/>
                <c:pt idx="0">
                  <c:v>11</c:v>
                </c:pt>
                <c:pt idx="1">
                  <c:v>16</c:v>
                </c:pt>
                <c:pt idx="2">
                  <c:v>9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12-48D9-A7C2-E9676EA0B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640175"/>
        <c:axId val="70651407"/>
      </c:barChart>
      <c:catAx>
        <c:axId val="706401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651407"/>
        <c:crosses val="autoZero"/>
        <c:auto val="1"/>
        <c:lblAlgn val="ctr"/>
        <c:lblOffset val="100"/>
        <c:noMultiLvlLbl val="0"/>
      </c:catAx>
      <c:valAx>
        <c:axId val="70651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640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 JENIS KELAMIN TERHADAP KONDISI RUANGAN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 Responses 1'!$A$113</c:f>
              <c:strCache>
                <c:ptCount val="1"/>
                <c:pt idx="0">
                  <c:v>LAKI-LAKI 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'Form Responses 1'!$AF$112:$AH$112</c:f>
              <c:strCache>
                <c:ptCount val="3"/>
                <c:pt idx="0">
                  <c:v>SANGAT NYAMAN</c:v>
                </c:pt>
                <c:pt idx="1">
                  <c:v>CUKUP NYAMAN</c:v>
                </c:pt>
                <c:pt idx="2">
                  <c:v>TIDAK NYAMAN</c:v>
                </c:pt>
              </c:strCache>
            </c:strRef>
          </c:cat>
          <c:val>
            <c:numRef>
              <c:f>'Form Responses 1'!$AF$113:$AH$113</c:f>
              <c:numCache>
                <c:formatCode>General</c:formatCode>
                <c:ptCount val="3"/>
                <c:pt idx="0">
                  <c:v>12</c:v>
                </c:pt>
                <c:pt idx="1">
                  <c:v>32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7-43E7-872F-BB7A4B5AA2C7}"/>
            </c:ext>
          </c:extLst>
        </c:ser>
        <c:ser>
          <c:idx val="1"/>
          <c:order val="1"/>
          <c:tx>
            <c:strRef>
              <c:f>'Form Responses 1'!$A$114</c:f>
              <c:strCache>
                <c:ptCount val="1"/>
                <c:pt idx="0">
                  <c:v>PEREMPEUAN 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'Form Responses 1'!$AF$112:$AH$112</c:f>
              <c:strCache>
                <c:ptCount val="3"/>
                <c:pt idx="0">
                  <c:v>SANGAT NYAMAN</c:v>
                </c:pt>
                <c:pt idx="1">
                  <c:v>CUKUP NYAMAN</c:v>
                </c:pt>
                <c:pt idx="2">
                  <c:v>TIDAK NYAMAN</c:v>
                </c:pt>
              </c:strCache>
            </c:strRef>
          </c:cat>
          <c:val>
            <c:numRef>
              <c:f>'Form Responses 1'!$AF$114:$AH$114</c:f>
              <c:numCache>
                <c:formatCode>General</c:formatCode>
                <c:ptCount val="3"/>
                <c:pt idx="0">
                  <c:v>13</c:v>
                </c:pt>
                <c:pt idx="1">
                  <c:v>47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97-43E7-872F-BB7A4B5AA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743167"/>
        <c:axId val="1843748159"/>
      </c:barChart>
      <c:catAx>
        <c:axId val="1843743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748159"/>
        <c:crosses val="autoZero"/>
        <c:auto val="1"/>
        <c:lblAlgn val="ctr"/>
        <c:lblOffset val="100"/>
        <c:noMultiLvlLbl val="0"/>
      </c:catAx>
      <c:valAx>
        <c:axId val="184374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Jumlah Penghuni Ruangan</a:t>
                </a:r>
              </a:p>
            </c:rich>
          </c:tx>
          <c:layout>
            <c:manualLayout>
              <c:xMode val="edge"/>
              <c:yMode val="edge"/>
              <c:x val="2.3014440705800342E-2"/>
              <c:y val="0.220416586316496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743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 GRAFIK</a:t>
            </a:r>
            <a:r>
              <a:rPr lang="en-ID" sz="1200" baseline="0"/>
              <a:t> RUANGAN KELAS TERHADAP DURASI PENGHUNI</a:t>
            </a:r>
            <a:endParaRPr lang="en-ID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 Responses 1'!$B$133</c:f>
              <c:strCache>
                <c:ptCount val="1"/>
                <c:pt idx="0">
                  <c:v>KURANG 1 JAM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1'!$B$134:$B$143</c:f>
              <c:numCache>
                <c:formatCode>General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2DA-4300-AB65-7032C1815574}"/>
            </c:ext>
          </c:extLst>
        </c:ser>
        <c:ser>
          <c:idx val="1"/>
          <c:order val="1"/>
          <c:tx>
            <c:strRef>
              <c:f>'Form Responses 1'!$C$133</c:f>
              <c:strCache>
                <c:ptCount val="1"/>
                <c:pt idx="0">
                  <c:v>1-2 JAM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1'!$C$134:$C$143</c:f>
              <c:numCache>
                <c:formatCode>General</c:formatCode>
                <c:ptCount val="10"/>
                <c:pt idx="0">
                  <c:v>6</c:v>
                </c:pt>
                <c:pt idx="1">
                  <c:v>12</c:v>
                </c:pt>
                <c:pt idx="2">
                  <c:v>4</c:v>
                </c:pt>
                <c:pt idx="3">
                  <c:v>2</c:v>
                </c:pt>
                <c:pt idx="4">
                  <c:v>8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0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2DA-4300-AB65-7032C1815574}"/>
            </c:ext>
          </c:extLst>
        </c:ser>
        <c:ser>
          <c:idx val="2"/>
          <c:order val="2"/>
          <c:tx>
            <c:strRef>
              <c:f>'Form Responses 1'!$D$133</c:f>
              <c:strCache>
                <c:ptCount val="1"/>
                <c:pt idx="0">
                  <c:v>2-3 JAM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1'!$D$134:$D$143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5</c:v>
                </c:pt>
                <c:pt idx="3">
                  <c:v>1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10</c:v>
                </c:pt>
                <c:pt idx="8">
                  <c:v>4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2DA-4300-AB65-7032C1815574}"/>
            </c:ext>
          </c:extLst>
        </c:ser>
        <c:ser>
          <c:idx val="3"/>
          <c:order val="3"/>
          <c:tx>
            <c:strRef>
              <c:f>'Form Responses 1'!$E$133</c:f>
              <c:strCache>
                <c:ptCount val="1"/>
                <c:pt idx="0">
                  <c:v>LEBIH DARI 4 JAM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1'!$E$134:$E$143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2DA-4300-AB65-7032C1815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739007"/>
        <c:axId val="1843732351"/>
      </c:barChart>
      <c:catAx>
        <c:axId val="1843739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732351"/>
        <c:crosses val="autoZero"/>
        <c:auto val="1"/>
        <c:lblAlgn val="ctr"/>
        <c:lblOffset val="100"/>
        <c:noMultiLvlLbl val="0"/>
      </c:catAx>
      <c:valAx>
        <c:axId val="1843732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739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 </a:t>
            </a:r>
            <a:r>
              <a:rPr lang="en-ID" sz="1200" b="0" i="0" u="none" strike="noStrike" baseline="0">
                <a:effectLst/>
              </a:rPr>
              <a:t>RUANGAN KELAS </a:t>
            </a:r>
            <a:r>
              <a:rPr lang="en-ID" sz="1200" baseline="0"/>
              <a:t>TERHADAP </a:t>
            </a:r>
            <a:r>
              <a:rPr lang="en-ID" sz="1200" b="0" i="0" u="none" strike="noStrike" baseline="0">
                <a:effectLst/>
              </a:rPr>
              <a:t>TEMPERATURE</a:t>
            </a:r>
            <a:endParaRPr lang="en-ID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 Responses 1'!$F$133</c:f>
              <c:strCache>
                <c:ptCount val="1"/>
                <c:pt idx="0">
                  <c:v>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1'!$F$134:$F$143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7E-4B36-A3BF-23B6081D6AE5}"/>
            </c:ext>
          </c:extLst>
        </c:ser>
        <c:ser>
          <c:idx val="1"/>
          <c:order val="1"/>
          <c:tx>
            <c:strRef>
              <c:f>'Form Responses 1'!$G$133</c:f>
              <c:strCache>
                <c:ptCount val="1"/>
                <c:pt idx="0">
                  <c:v>-2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1'!$G$134:$G$143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7E-4B36-A3BF-23B6081D6AE5}"/>
            </c:ext>
          </c:extLst>
        </c:ser>
        <c:ser>
          <c:idx val="2"/>
          <c:order val="2"/>
          <c:tx>
            <c:strRef>
              <c:f>'Form Responses 1'!$H$133</c:f>
              <c:strCache>
                <c:ptCount val="1"/>
                <c:pt idx="0">
                  <c:v>-1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1'!$H$134:$H$143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7E-4B36-A3BF-23B6081D6AE5}"/>
            </c:ext>
          </c:extLst>
        </c:ser>
        <c:ser>
          <c:idx val="3"/>
          <c:order val="3"/>
          <c:tx>
            <c:strRef>
              <c:f>'Form Responses 1'!$I$133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1'!$I$134:$I$143</c:f>
              <c:numCache>
                <c:formatCode>General</c:formatCode>
                <c:ptCount val="10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0</c:v>
                </c:pt>
                <c:pt idx="4">
                  <c:v>5</c:v>
                </c:pt>
                <c:pt idx="5">
                  <c:v>5</c:v>
                </c:pt>
                <c:pt idx="6">
                  <c:v>1</c:v>
                </c:pt>
                <c:pt idx="7">
                  <c:v>10</c:v>
                </c:pt>
                <c:pt idx="8">
                  <c:v>0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7E-4B36-A3BF-23B6081D6AE5}"/>
            </c:ext>
          </c:extLst>
        </c:ser>
        <c:ser>
          <c:idx val="4"/>
          <c:order val="4"/>
          <c:tx>
            <c:strRef>
              <c:f>'Form Responses 1'!$J$133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1'!$J$134:$J$143</c:f>
              <c:numCache>
                <c:formatCode>General</c:formatCode>
                <c:ptCount val="10"/>
                <c:pt idx="0">
                  <c:v>1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7E-4B36-A3BF-23B6081D6AE5}"/>
            </c:ext>
          </c:extLst>
        </c:ser>
        <c:ser>
          <c:idx val="5"/>
          <c:order val="5"/>
          <c:tx>
            <c:strRef>
              <c:f>'Form Responses 1'!$K$133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1'!$K$134:$K$143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7E-4B36-A3BF-23B6081D6AE5}"/>
            </c:ext>
          </c:extLst>
        </c:ser>
        <c:ser>
          <c:idx val="6"/>
          <c:order val="6"/>
          <c:tx>
            <c:strRef>
              <c:f>'Form Responses 1'!$L$133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1'!$L$134:$L$143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C7E-4B36-A3BF-23B6081D6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901311"/>
        <c:axId val="82878015"/>
      </c:barChart>
      <c:catAx>
        <c:axId val="82901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78015"/>
        <c:crosses val="autoZero"/>
        <c:auto val="1"/>
        <c:lblAlgn val="ctr"/>
        <c:lblOffset val="100"/>
        <c:noMultiLvlLbl val="0"/>
      </c:catAx>
      <c:valAx>
        <c:axId val="82878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Penghuni</a:t>
                </a:r>
                <a:r>
                  <a:rPr lang="en-ID" baseline="0"/>
                  <a:t> Ruangan 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0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455004551559536"/>
          <c:y val="0.89838181685622631"/>
          <c:w val="0.32904926686157182"/>
          <c:h val="7.3840405365995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GRAFIK RUANGAN</a:t>
            </a:r>
            <a:r>
              <a:rPr lang="en-ID" sz="1200" baseline="0"/>
              <a:t> KELAS TERHADAP KELEMBABAN</a:t>
            </a:r>
            <a:endParaRPr lang="en-ID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 Responses 1'!$M$133</c:f>
              <c:strCache>
                <c:ptCount val="1"/>
                <c:pt idx="0">
                  <c:v>-2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1'!$M$134:$M$143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B0-4DA2-9303-0395EC463105}"/>
            </c:ext>
          </c:extLst>
        </c:ser>
        <c:ser>
          <c:idx val="1"/>
          <c:order val="1"/>
          <c:tx>
            <c:strRef>
              <c:f>'Form Responses 1'!$N$133</c:f>
              <c:strCache>
                <c:ptCount val="1"/>
                <c:pt idx="0">
                  <c:v>-1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1'!$N$134:$N$143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B0-4DA2-9303-0395EC463105}"/>
            </c:ext>
          </c:extLst>
        </c:ser>
        <c:ser>
          <c:idx val="2"/>
          <c:order val="2"/>
          <c:tx>
            <c:strRef>
              <c:f>'Form Responses 1'!$O$133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1'!$O$134:$O$143</c:f>
              <c:numCache>
                <c:formatCode>General</c:formatCode>
                <c:ptCount val="10"/>
                <c:pt idx="0">
                  <c:v>8</c:v>
                </c:pt>
                <c:pt idx="1">
                  <c:v>16</c:v>
                </c:pt>
                <c:pt idx="2">
                  <c:v>8</c:v>
                </c:pt>
                <c:pt idx="3">
                  <c:v>5</c:v>
                </c:pt>
                <c:pt idx="4">
                  <c:v>9</c:v>
                </c:pt>
                <c:pt idx="5">
                  <c:v>9</c:v>
                </c:pt>
                <c:pt idx="6">
                  <c:v>3</c:v>
                </c:pt>
                <c:pt idx="7">
                  <c:v>14</c:v>
                </c:pt>
                <c:pt idx="8">
                  <c:v>2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B0-4DA2-9303-0395EC463105}"/>
            </c:ext>
          </c:extLst>
        </c:ser>
        <c:ser>
          <c:idx val="3"/>
          <c:order val="3"/>
          <c:tx>
            <c:strRef>
              <c:f>'Form Responses 1'!$P$133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1'!$P$134:$P$143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B0-4DA2-9303-0395EC463105}"/>
            </c:ext>
          </c:extLst>
        </c:ser>
        <c:ser>
          <c:idx val="4"/>
          <c:order val="4"/>
          <c:tx>
            <c:strRef>
              <c:f>'Form Responses 1'!$Q$133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'Form Responses 1'!$A$134:$A$143</c:f>
              <c:strCache>
                <c:ptCount val="10"/>
                <c:pt idx="0">
                  <c:v>D1501</c:v>
                </c:pt>
                <c:pt idx="1">
                  <c:v>D1502</c:v>
                </c:pt>
                <c:pt idx="2">
                  <c:v>D1503</c:v>
                </c:pt>
                <c:pt idx="3">
                  <c:v>D1504</c:v>
                </c:pt>
                <c:pt idx="4">
                  <c:v>D1505</c:v>
                </c:pt>
                <c:pt idx="5">
                  <c:v>D1506</c:v>
                </c:pt>
                <c:pt idx="6">
                  <c:v>D1507</c:v>
                </c:pt>
                <c:pt idx="7">
                  <c:v>D1508</c:v>
                </c:pt>
                <c:pt idx="8">
                  <c:v>D1509</c:v>
                </c:pt>
                <c:pt idx="9">
                  <c:v>D1510</c:v>
                </c:pt>
              </c:strCache>
            </c:strRef>
          </c:cat>
          <c:val>
            <c:numRef>
              <c:f>'Form Responses 1'!$Q$134:$Q$143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B0-4DA2-9303-0395EC463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27263"/>
        <c:axId val="71127679"/>
      </c:barChart>
      <c:catAx>
        <c:axId val="71127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7679"/>
        <c:crosses val="autoZero"/>
        <c:auto val="1"/>
        <c:lblAlgn val="ctr"/>
        <c:lblOffset val="100"/>
        <c:noMultiLvlLbl val="0"/>
      </c:catAx>
      <c:valAx>
        <c:axId val="71127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7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183776</xdr:colOff>
      <xdr:row>115</xdr:row>
      <xdr:rowOff>31378</xdr:rowOff>
    </xdr:from>
    <xdr:to>
      <xdr:col>3</xdr:col>
      <xdr:colOff>627530</xdr:colOff>
      <xdr:row>129</xdr:row>
      <xdr:rowOff>13448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1DF22FB-578B-3869-8D19-F5CDD26ADA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703729</xdr:colOff>
      <xdr:row>114</xdr:row>
      <xdr:rowOff>147917</xdr:rowOff>
    </xdr:from>
    <xdr:to>
      <xdr:col>5</xdr:col>
      <xdr:colOff>1931893</xdr:colOff>
      <xdr:row>128</xdr:row>
      <xdr:rowOff>129988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6ED3089-7D2E-5DE2-2FCC-2C06FA1385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2200835</xdr:colOff>
      <xdr:row>114</xdr:row>
      <xdr:rowOff>121023</xdr:rowOff>
    </xdr:from>
    <xdr:to>
      <xdr:col>7</xdr:col>
      <xdr:colOff>2644588</xdr:colOff>
      <xdr:row>128</xdr:row>
      <xdr:rowOff>103094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071B156-2951-84F7-68DE-7D6C23B810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2846294</xdr:colOff>
      <xdr:row>114</xdr:row>
      <xdr:rowOff>156882</xdr:rowOff>
    </xdr:from>
    <xdr:to>
      <xdr:col>9</xdr:col>
      <xdr:colOff>1869141</xdr:colOff>
      <xdr:row>128</xdr:row>
      <xdr:rowOff>138953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DB02AB8-5A93-4F6D-B9A5-F982CE203B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2173942</xdr:colOff>
      <xdr:row>114</xdr:row>
      <xdr:rowOff>165847</xdr:rowOff>
    </xdr:from>
    <xdr:to>
      <xdr:col>13</xdr:col>
      <xdr:colOff>121024</xdr:colOff>
      <xdr:row>128</xdr:row>
      <xdr:rowOff>147918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734E289-7A18-D846-7C59-03F2833B76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201706</xdr:colOff>
      <xdr:row>114</xdr:row>
      <xdr:rowOff>94129</xdr:rowOff>
    </xdr:from>
    <xdr:to>
      <xdr:col>17</xdr:col>
      <xdr:colOff>4483</xdr:colOff>
      <xdr:row>128</xdr:row>
      <xdr:rowOff>76200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55E1AC9-37A7-DB36-1065-C3475E31AD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49304</xdr:colOff>
      <xdr:row>143</xdr:row>
      <xdr:rowOff>165847</xdr:rowOff>
    </xdr:from>
    <xdr:to>
      <xdr:col>4</xdr:col>
      <xdr:colOff>762000</xdr:colOff>
      <xdr:row>157</xdr:row>
      <xdr:rowOff>147918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1EB0906D-7C56-D82D-D4C4-E039ED42BD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1008527</xdr:colOff>
      <xdr:row>143</xdr:row>
      <xdr:rowOff>192741</xdr:rowOff>
    </xdr:from>
    <xdr:to>
      <xdr:col>7</xdr:col>
      <xdr:colOff>1084730</xdr:colOff>
      <xdr:row>157</xdr:row>
      <xdr:rowOff>174812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E14165AC-139E-BDE5-A76C-C1AA0F5522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1205751</xdr:colOff>
      <xdr:row>144</xdr:row>
      <xdr:rowOff>4482</xdr:rowOff>
    </xdr:from>
    <xdr:to>
      <xdr:col>10</xdr:col>
      <xdr:colOff>493058</xdr:colOff>
      <xdr:row>157</xdr:row>
      <xdr:rowOff>183777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4E2C04BD-8D76-E8FB-A5A7-DC6E967911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658904</xdr:colOff>
      <xdr:row>143</xdr:row>
      <xdr:rowOff>192742</xdr:rowOff>
    </xdr:from>
    <xdr:to>
      <xdr:col>16</xdr:col>
      <xdr:colOff>322729</xdr:colOff>
      <xdr:row>157</xdr:row>
      <xdr:rowOff>174813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AC138C21-3001-94D4-F147-F1F9B33BF6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658906</xdr:colOff>
      <xdr:row>143</xdr:row>
      <xdr:rowOff>138952</xdr:rowOff>
    </xdr:from>
    <xdr:to>
      <xdr:col>22</xdr:col>
      <xdr:colOff>905434</xdr:colOff>
      <xdr:row>157</xdr:row>
      <xdr:rowOff>121023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2A064EA6-E238-8D06-874D-0CB56205B4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J108" headerRowDxfId="12" dataDxfId="11" totalsRowDxfId="10">
  <autoFilter ref="A1:J108" xr:uid="{00000000-000C-0000-FFFF-FFFF00000000}"/>
  <tableColumns count="10">
    <tableColumn id="1" xr3:uid="{00000000-0010-0000-0000-000001000000}" name="Timestamp" dataDxfId="9"/>
    <tableColumn id="2" xr3:uid="{00000000-0010-0000-0000-000002000000}" name="Nama " dataDxfId="8"/>
    <tableColumn id="3" xr3:uid="{00000000-0010-0000-0000-000003000000}" name="Jenis Kelamin" dataDxfId="7"/>
    <tableColumn id="4" xr3:uid="{00000000-0010-0000-0000-000004000000}" name="Usia " dataDxfId="6"/>
    <tableColumn id="5" xr3:uid="{00000000-0010-0000-0000-000005000000}" name="Ruangan Yang Pernah Digunakan " dataDxfId="5"/>
    <tableColumn id="6" xr3:uid="{00000000-0010-0000-0000-000006000000}" name="Berapa Lama Anda Berada Pada Ruangan Tersebut? " dataDxfId="4"/>
    <tableColumn id="7" xr3:uid="{00000000-0010-0000-0000-000007000000}" name="Berikan Kesan Anda Terhadap Temperature Pada Ruangan  kelas yang anda gunakan.   . _x000a_-3 Sangat Dingin (Kondisi ini menunjukkan bahwa lingkungan dianggap sangat dingin oleh sebagian besar orang.)_x000a_-2 Dingin (Pada level ini, lingkungan terasa dingin, tetapi t" dataDxfId="3"/>
    <tableColumn id="8" xr3:uid="{00000000-0010-0000-0000-000008000000}" name="Berikan Kesan Anda Terhadap Kelembaban Pada Ruangan kelas yang anda gunakan._x000a_-2 sangat Kering (Kondisi ini menunjukkan bahwa lingkungan dianggap sangat kering oleh sebagian besar orang.)_x000a_-1 Kering (Pada level ini, lingkungan terasa kering, tetapi tidak se" dataDxfId="2"/>
    <tableColumn id="9" xr3:uid="{00000000-0010-0000-0000-000009000000}" name="Dimana Posisi tempat duduk anda didalam kelas gedung D lantai 15? " dataDxfId="1"/>
    <tableColumn id="10" xr3:uid="{00000000-0010-0000-0000-00000A000000}" name="Secara keseluruhan, menurut anda bagaimana kenyaman ruangan pada ruangan kelas yang anda gunakan tersebut" dataDxfId="0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O186"/>
  <sheetViews>
    <sheetView tabSelected="1" topLeftCell="W1" zoomScale="85" zoomScaleNormal="85" workbookViewId="0">
      <pane ySplit="1" topLeftCell="A109" activePane="bottomLeft" state="frozen"/>
      <selection pane="bottomLeft" activeCell="AC124" sqref="AC124"/>
    </sheetView>
  </sheetViews>
  <sheetFormatPr defaultColWidth="12.6640625" defaultRowHeight="15.75" customHeight="1" x14ac:dyDescent="0.25"/>
  <cols>
    <col min="1" max="1" width="20.44140625" customWidth="1"/>
    <col min="2" max="2" width="24.109375" customWidth="1"/>
    <col min="3" max="4" width="18.88671875" customWidth="1"/>
    <col min="5" max="5" width="29.77734375" customWidth="1"/>
    <col min="6" max="7" width="37.6640625" customWidth="1"/>
    <col min="8" max="8" width="43.21875" customWidth="1"/>
    <col min="9" max="9" width="37.6640625" customWidth="1"/>
    <col min="10" max="10" width="39.77734375" customWidth="1"/>
    <col min="11" max="16" width="18.88671875" customWidth="1"/>
    <col min="17" max="17" width="18.44140625" bestFit="1" customWidth="1"/>
    <col min="18" max="18" width="18" customWidth="1"/>
    <col min="19" max="19" width="18.88671875" customWidth="1"/>
    <col min="20" max="20" width="14.5546875" customWidth="1"/>
    <col min="21" max="21" width="18.44140625" customWidth="1"/>
    <col min="22" max="22" width="17.6640625" customWidth="1"/>
    <col min="23" max="23" width="15.33203125" customWidth="1"/>
    <col min="24" max="24" width="15.88671875" customWidth="1"/>
    <col min="26" max="26" width="17.6640625" customWidth="1"/>
    <col min="27" max="27" width="25.88671875" customWidth="1"/>
    <col min="32" max="32" width="17.6640625" customWidth="1"/>
    <col min="33" max="33" width="14.88671875" customWidth="1"/>
    <col min="34" max="34" width="17.33203125" customWidth="1"/>
    <col min="35" max="35" width="17.6640625" customWidth="1"/>
  </cols>
  <sheetData>
    <row r="1" spans="1:13" ht="105.6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22" t="s">
        <v>187</v>
      </c>
      <c r="H1" s="22" t="s">
        <v>188</v>
      </c>
      <c r="I1" s="4" t="s">
        <v>6</v>
      </c>
      <c r="J1" s="5" t="s">
        <v>7</v>
      </c>
      <c r="K1" s="2"/>
      <c r="L1" s="2"/>
      <c r="M1" s="2"/>
    </row>
    <row r="2" spans="1:13" ht="13.2" x14ac:dyDescent="0.25">
      <c r="A2" s="6">
        <v>45554.529751967595</v>
      </c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>
        <v>-2</v>
      </c>
      <c r="H2" s="7">
        <v>-1</v>
      </c>
      <c r="I2" s="7" t="s">
        <v>13</v>
      </c>
      <c r="J2" s="7" t="s">
        <v>14</v>
      </c>
      <c r="K2" s="2"/>
      <c r="L2" s="2"/>
      <c r="M2" s="2"/>
    </row>
    <row r="3" spans="1:13" ht="13.2" x14ac:dyDescent="0.25">
      <c r="A3" s="6">
        <v>45554.540619560183</v>
      </c>
      <c r="B3" s="7" t="s">
        <v>15</v>
      </c>
      <c r="C3" s="7" t="s">
        <v>16</v>
      </c>
      <c r="D3" s="7" t="s">
        <v>10</v>
      </c>
      <c r="E3" s="7" t="s">
        <v>17</v>
      </c>
      <c r="F3" s="7" t="s">
        <v>12</v>
      </c>
      <c r="G3" s="7">
        <v>0</v>
      </c>
      <c r="H3" s="7">
        <v>0</v>
      </c>
      <c r="I3" s="7" t="s">
        <v>18</v>
      </c>
      <c r="J3" s="7" t="s">
        <v>14</v>
      </c>
      <c r="K3" s="2"/>
      <c r="L3" s="2"/>
      <c r="M3" s="2"/>
    </row>
    <row r="4" spans="1:13" ht="13.2" x14ac:dyDescent="0.25">
      <c r="A4" s="6">
        <v>45554.547820069449</v>
      </c>
      <c r="B4" s="7" t="s">
        <v>19</v>
      </c>
      <c r="C4" s="7" t="s">
        <v>9</v>
      </c>
      <c r="D4" s="7" t="s">
        <v>10</v>
      </c>
      <c r="E4" s="7" t="s">
        <v>11</v>
      </c>
      <c r="F4" s="7" t="s">
        <v>12</v>
      </c>
      <c r="G4" s="7">
        <v>-2</v>
      </c>
      <c r="H4" s="7">
        <v>0</v>
      </c>
      <c r="I4" s="7" t="s">
        <v>20</v>
      </c>
      <c r="J4" s="7" t="s">
        <v>14</v>
      </c>
      <c r="K4" s="2"/>
      <c r="L4" s="2"/>
      <c r="M4" s="2"/>
    </row>
    <row r="5" spans="1:13" ht="13.2" x14ac:dyDescent="0.25">
      <c r="A5" s="6">
        <v>45554.556778460646</v>
      </c>
      <c r="B5" s="7" t="s">
        <v>21</v>
      </c>
      <c r="C5" s="7" t="s">
        <v>9</v>
      </c>
      <c r="D5" s="7" t="s">
        <v>10</v>
      </c>
      <c r="E5" s="7" t="s">
        <v>22</v>
      </c>
      <c r="F5" s="7" t="s">
        <v>23</v>
      </c>
      <c r="G5" s="7">
        <v>-1</v>
      </c>
      <c r="H5" s="7">
        <v>0</v>
      </c>
      <c r="I5" s="7" t="s">
        <v>24</v>
      </c>
      <c r="J5" s="7" t="s">
        <v>14</v>
      </c>
      <c r="K5" s="2"/>
      <c r="L5" s="2"/>
      <c r="M5" s="2"/>
    </row>
    <row r="6" spans="1:13" ht="13.2" x14ac:dyDescent="0.25">
      <c r="A6" s="6">
        <v>45554.557015578699</v>
      </c>
      <c r="B6" s="7" t="s">
        <v>25</v>
      </c>
      <c r="C6" s="7" t="s">
        <v>9</v>
      </c>
      <c r="D6" s="7" t="s">
        <v>10</v>
      </c>
      <c r="E6" s="7" t="s">
        <v>22</v>
      </c>
      <c r="F6" s="7" t="s">
        <v>12</v>
      </c>
      <c r="G6" s="7">
        <v>-1</v>
      </c>
      <c r="H6" s="7">
        <v>0</v>
      </c>
      <c r="I6" s="7" t="s">
        <v>24</v>
      </c>
      <c r="J6" s="7" t="s">
        <v>14</v>
      </c>
      <c r="K6" s="2"/>
      <c r="L6" s="2"/>
      <c r="M6" s="2"/>
    </row>
    <row r="7" spans="1:13" ht="13.2" x14ac:dyDescent="0.25">
      <c r="A7" s="6">
        <v>45554.557020925931</v>
      </c>
      <c r="B7" s="7" t="s">
        <v>26</v>
      </c>
      <c r="C7" s="7" t="s">
        <v>9</v>
      </c>
      <c r="D7" s="7" t="s">
        <v>10</v>
      </c>
      <c r="E7" s="7" t="s">
        <v>22</v>
      </c>
      <c r="F7" s="7" t="s">
        <v>23</v>
      </c>
      <c r="G7" s="7">
        <v>-2</v>
      </c>
      <c r="H7" s="7">
        <v>0</v>
      </c>
      <c r="I7" s="7" t="s">
        <v>24</v>
      </c>
      <c r="J7" s="7" t="s">
        <v>14</v>
      </c>
      <c r="K7" s="2"/>
      <c r="L7" s="2"/>
      <c r="M7" s="2"/>
    </row>
    <row r="8" spans="1:13" ht="13.2" x14ac:dyDescent="0.25">
      <c r="A8" s="6">
        <v>45554.557608414354</v>
      </c>
      <c r="B8" s="7" t="s">
        <v>27</v>
      </c>
      <c r="C8" s="7" t="s">
        <v>9</v>
      </c>
      <c r="D8" s="7" t="s">
        <v>10</v>
      </c>
      <c r="E8" s="7" t="s">
        <v>22</v>
      </c>
      <c r="F8" s="7" t="s">
        <v>12</v>
      </c>
      <c r="G8" s="7">
        <v>0</v>
      </c>
      <c r="H8" s="7">
        <v>0</v>
      </c>
      <c r="I8" s="7" t="s">
        <v>24</v>
      </c>
      <c r="J8" s="7" t="s">
        <v>14</v>
      </c>
      <c r="K8" s="2"/>
      <c r="L8" s="2"/>
      <c r="M8" s="2"/>
    </row>
    <row r="9" spans="1:13" ht="13.2" x14ac:dyDescent="0.25">
      <c r="A9" s="6">
        <v>45554.558551192131</v>
      </c>
      <c r="B9" s="7" t="s">
        <v>28</v>
      </c>
      <c r="C9" s="7" t="s">
        <v>16</v>
      </c>
      <c r="D9" s="7" t="s">
        <v>10</v>
      </c>
      <c r="E9" s="7" t="s">
        <v>29</v>
      </c>
      <c r="F9" s="7" t="s">
        <v>23</v>
      </c>
      <c r="G9" s="7">
        <v>-2</v>
      </c>
      <c r="H9" s="7">
        <v>0</v>
      </c>
      <c r="I9" s="7" t="s">
        <v>20</v>
      </c>
      <c r="J9" s="7" t="s">
        <v>14</v>
      </c>
      <c r="K9" s="2"/>
      <c r="L9" s="2"/>
      <c r="M9" s="2"/>
    </row>
    <row r="10" spans="1:13" ht="13.2" x14ac:dyDescent="0.25">
      <c r="A10" s="6">
        <v>45554.563728101857</v>
      </c>
      <c r="B10" s="7" t="s">
        <v>30</v>
      </c>
      <c r="C10" s="7" t="s">
        <v>9</v>
      </c>
      <c r="D10" s="7" t="s">
        <v>10</v>
      </c>
      <c r="E10" s="7" t="s">
        <v>31</v>
      </c>
      <c r="F10" s="7" t="s">
        <v>12</v>
      </c>
      <c r="G10" s="7">
        <v>0</v>
      </c>
      <c r="H10" s="7">
        <v>0</v>
      </c>
      <c r="I10" s="7" t="s">
        <v>20</v>
      </c>
      <c r="J10" s="7" t="s">
        <v>14</v>
      </c>
      <c r="K10" s="2"/>
      <c r="L10" s="2"/>
      <c r="M10" s="2"/>
    </row>
    <row r="11" spans="1:13" ht="13.2" x14ac:dyDescent="0.25">
      <c r="A11" s="6">
        <v>45554.569400185181</v>
      </c>
      <c r="B11" s="7" t="s">
        <v>32</v>
      </c>
      <c r="C11" s="7" t="s">
        <v>16</v>
      </c>
      <c r="D11" s="7" t="s">
        <v>10</v>
      </c>
      <c r="E11" s="7" t="s">
        <v>29</v>
      </c>
      <c r="F11" s="7" t="s">
        <v>12</v>
      </c>
      <c r="G11" s="7">
        <v>-1</v>
      </c>
      <c r="H11" s="7">
        <v>0</v>
      </c>
      <c r="I11" s="7" t="s">
        <v>24</v>
      </c>
      <c r="J11" s="7" t="s">
        <v>14</v>
      </c>
      <c r="K11" s="2"/>
      <c r="L11" s="2"/>
      <c r="M11" s="2"/>
    </row>
    <row r="12" spans="1:13" ht="13.2" x14ac:dyDescent="0.25">
      <c r="A12" s="6">
        <v>45554.571557361109</v>
      </c>
      <c r="B12" s="7" t="s">
        <v>33</v>
      </c>
      <c r="C12" s="7" t="s">
        <v>9</v>
      </c>
      <c r="D12" s="7" t="s">
        <v>10</v>
      </c>
      <c r="E12" s="7" t="s">
        <v>29</v>
      </c>
      <c r="F12" s="7" t="s">
        <v>23</v>
      </c>
      <c r="G12" s="7">
        <v>3</v>
      </c>
      <c r="H12" s="7">
        <v>1</v>
      </c>
      <c r="I12" s="7" t="s">
        <v>13</v>
      </c>
      <c r="J12" s="7" t="s">
        <v>34</v>
      </c>
      <c r="K12" s="2"/>
      <c r="L12" s="2"/>
      <c r="M12" s="2"/>
    </row>
    <row r="13" spans="1:13" ht="13.2" x14ac:dyDescent="0.25">
      <c r="A13" s="6">
        <v>45554.578445763887</v>
      </c>
      <c r="B13" s="7" t="s">
        <v>35</v>
      </c>
      <c r="C13" s="7" t="s">
        <v>9</v>
      </c>
      <c r="D13" s="7" t="s">
        <v>10</v>
      </c>
      <c r="E13" s="7" t="s">
        <v>36</v>
      </c>
      <c r="F13" s="7" t="s">
        <v>12</v>
      </c>
      <c r="G13" s="7">
        <v>-2</v>
      </c>
      <c r="H13" s="7">
        <v>0</v>
      </c>
      <c r="I13" s="7" t="s">
        <v>13</v>
      </c>
      <c r="J13" s="7" t="s">
        <v>14</v>
      </c>
      <c r="K13" s="2"/>
      <c r="L13" s="2"/>
      <c r="M13" s="2"/>
    </row>
    <row r="14" spans="1:13" ht="13.2" x14ac:dyDescent="0.25">
      <c r="A14" s="6">
        <v>45554.57844655092</v>
      </c>
      <c r="B14" s="7" t="s">
        <v>37</v>
      </c>
      <c r="C14" s="7" t="s">
        <v>9</v>
      </c>
      <c r="D14" s="7" t="s">
        <v>10</v>
      </c>
      <c r="E14" s="7" t="s">
        <v>22</v>
      </c>
      <c r="F14" s="7" t="s">
        <v>12</v>
      </c>
      <c r="G14" s="7">
        <v>2</v>
      </c>
      <c r="H14" s="7">
        <v>0</v>
      </c>
      <c r="I14" s="7" t="s">
        <v>20</v>
      </c>
      <c r="J14" s="7" t="s">
        <v>14</v>
      </c>
      <c r="K14" s="2"/>
      <c r="L14" s="2"/>
      <c r="M14" s="2"/>
    </row>
    <row r="15" spans="1:13" ht="13.2" x14ac:dyDescent="0.25">
      <c r="A15" s="6">
        <v>45554.716021446759</v>
      </c>
      <c r="B15" s="7" t="s">
        <v>38</v>
      </c>
      <c r="C15" s="7" t="s">
        <v>9</v>
      </c>
      <c r="D15" s="7" t="s">
        <v>10</v>
      </c>
      <c r="E15" s="7" t="s">
        <v>29</v>
      </c>
      <c r="F15" s="7" t="s">
        <v>12</v>
      </c>
      <c r="G15" s="7">
        <v>0</v>
      </c>
      <c r="H15" s="7">
        <v>0</v>
      </c>
      <c r="I15" s="7" t="s">
        <v>24</v>
      </c>
      <c r="J15" s="7" t="s">
        <v>14</v>
      </c>
      <c r="K15" s="2"/>
      <c r="L15" s="2"/>
      <c r="M15" s="2"/>
    </row>
    <row r="16" spans="1:13" ht="13.2" x14ac:dyDescent="0.25">
      <c r="A16" s="6">
        <v>45554.865893287038</v>
      </c>
      <c r="B16" s="7" t="s">
        <v>39</v>
      </c>
      <c r="C16" s="7" t="s">
        <v>16</v>
      </c>
      <c r="D16" s="7" t="s">
        <v>40</v>
      </c>
      <c r="E16" s="7" t="s">
        <v>29</v>
      </c>
      <c r="F16" s="7" t="s">
        <v>41</v>
      </c>
      <c r="G16" s="7">
        <v>0</v>
      </c>
      <c r="H16" s="7">
        <v>0</v>
      </c>
      <c r="I16" s="7" t="s">
        <v>24</v>
      </c>
      <c r="J16" s="7" t="s">
        <v>14</v>
      </c>
      <c r="K16" s="2"/>
      <c r="L16" s="2"/>
      <c r="M16" s="2"/>
    </row>
    <row r="17" spans="1:13" ht="13.2" x14ac:dyDescent="0.25">
      <c r="A17" s="6">
        <v>45555.537273692127</v>
      </c>
      <c r="B17" s="7" t="s">
        <v>42</v>
      </c>
      <c r="C17" s="7" t="s">
        <v>16</v>
      </c>
      <c r="D17" s="7" t="s">
        <v>10</v>
      </c>
      <c r="E17" s="7" t="s">
        <v>29</v>
      </c>
      <c r="F17" s="7" t="s">
        <v>23</v>
      </c>
      <c r="G17" s="7">
        <v>-2</v>
      </c>
      <c r="H17" s="7">
        <v>0</v>
      </c>
      <c r="I17" s="7" t="s">
        <v>18</v>
      </c>
      <c r="J17" s="7" t="s">
        <v>14</v>
      </c>
      <c r="K17" s="2"/>
      <c r="L17" s="2"/>
      <c r="M17" s="2"/>
    </row>
    <row r="18" spans="1:13" ht="13.2" x14ac:dyDescent="0.25">
      <c r="A18" s="6">
        <v>45555.539006446765</v>
      </c>
      <c r="B18" s="7" t="s">
        <v>43</v>
      </c>
      <c r="C18" s="7" t="s">
        <v>16</v>
      </c>
      <c r="D18" s="7" t="s">
        <v>10</v>
      </c>
      <c r="E18" s="7" t="s">
        <v>29</v>
      </c>
      <c r="F18" s="7" t="s">
        <v>23</v>
      </c>
      <c r="G18" s="7">
        <v>-1</v>
      </c>
      <c r="H18" s="7">
        <v>0</v>
      </c>
      <c r="I18" s="7" t="s">
        <v>18</v>
      </c>
      <c r="J18" s="7" t="s">
        <v>14</v>
      </c>
      <c r="K18" s="2"/>
      <c r="L18" s="2"/>
      <c r="M18" s="2"/>
    </row>
    <row r="19" spans="1:13" ht="13.2" x14ac:dyDescent="0.25">
      <c r="A19" s="6">
        <v>45561.53795618056</v>
      </c>
      <c r="B19" s="7" t="s">
        <v>44</v>
      </c>
      <c r="C19" s="7" t="s">
        <v>9</v>
      </c>
      <c r="D19" s="7" t="s">
        <v>10</v>
      </c>
      <c r="E19" s="7" t="s">
        <v>29</v>
      </c>
      <c r="F19" s="7" t="s">
        <v>23</v>
      </c>
      <c r="G19" s="7">
        <v>-2</v>
      </c>
      <c r="H19" s="7">
        <v>0</v>
      </c>
      <c r="I19" s="7" t="s">
        <v>24</v>
      </c>
      <c r="J19" s="7" t="s">
        <v>45</v>
      </c>
      <c r="K19" s="2"/>
      <c r="L19" s="2"/>
      <c r="M19" s="2"/>
    </row>
    <row r="20" spans="1:13" ht="13.2" x14ac:dyDescent="0.25">
      <c r="A20" s="6">
        <v>45561.538051666663</v>
      </c>
      <c r="B20" s="7" t="s">
        <v>46</v>
      </c>
      <c r="C20" s="7" t="s">
        <v>9</v>
      </c>
      <c r="D20" s="7" t="s">
        <v>10</v>
      </c>
      <c r="E20" s="7" t="s">
        <v>29</v>
      </c>
      <c r="F20" s="7" t="s">
        <v>23</v>
      </c>
      <c r="G20" s="7">
        <v>0</v>
      </c>
      <c r="H20" s="7">
        <v>0</v>
      </c>
      <c r="I20" s="7" t="s">
        <v>24</v>
      </c>
      <c r="J20" s="7" t="s">
        <v>45</v>
      </c>
      <c r="K20" s="2"/>
      <c r="L20" s="2"/>
      <c r="M20" s="2"/>
    </row>
    <row r="21" spans="1:13" ht="13.2" x14ac:dyDescent="0.25">
      <c r="A21" s="6">
        <v>45561.538440497687</v>
      </c>
      <c r="B21" s="7" t="s">
        <v>47</v>
      </c>
      <c r="C21" s="7" t="s">
        <v>9</v>
      </c>
      <c r="D21" s="7" t="s">
        <v>10</v>
      </c>
      <c r="E21" s="7" t="s">
        <v>29</v>
      </c>
      <c r="F21" s="7" t="s">
        <v>23</v>
      </c>
      <c r="G21" s="7">
        <v>-3</v>
      </c>
      <c r="H21" s="7">
        <v>0</v>
      </c>
      <c r="I21" s="7" t="s">
        <v>20</v>
      </c>
      <c r="J21" s="7" t="s">
        <v>45</v>
      </c>
      <c r="K21" s="2"/>
      <c r="L21" s="2"/>
      <c r="M21" s="2"/>
    </row>
    <row r="22" spans="1:13" ht="13.2" x14ac:dyDescent="0.25">
      <c r="A22" s="6">
        <v>45561.539217129626</v>
      </c>
      <c r="B22" s="7" t="s">
        <v>48</v>
      </c>
      <c r="C22" s="7" t="s">
        <v>9</v>
      </c>
      <c r="D22" s="7" t="s">
        <v>10</v>
      </c>
      <c r="E22" s="7" t="s">
        <v>29</v>
      </c>
      <c r="F22" s="7" t="s">
        <v>12</v>
      </c>
      <c r="G22" s="7">
        <v>-1</v>
      </c>
      <c r="H22" s="7">
        <v>0</v>
      </c>
      <c r="I22" s="7" t="s">
        <v>24</v>
      </c>
      <c r="J22" s="7" t="s">
        <v>45</v>
      </c>
      <c r="K22" s="2"/>
      <c r="L22" s="2"/>
      <c r="M22" s="2"/>
    </row>
    <row r="23" spans="1:13" ht="13.2" x14ac:dyDescent="0.25">
      <c r="A23" s="6">
        <v>45561.541089074075</v>
      </c>
      <c r="B23" s="7" t="s">
        <v>49</v>
      </c>
      <c r="C23" s="7" t="s">
        <v>16</v>
      </c>
      <c r="D23" s="7" t="s">
        <v>10</v>
      </c>
      <c r="E23" s="7" t="s">
        <v>36</v>
      </c>
      <c r="F23" s="7" t="s">
        <v>12</v>
      </c>
      <c r="G23" s="7">
        <v>0</v>
      </c>
      <c r="H23" s="7">
        <v>0</v>
      </c>
      <c r="I23" s="7" t="s">
        <v>20</v>
      </c>
      <c r="J23" s="7" t="s">
        <v>14</v>
      </c>
      <c r="K23" s="2"/>
      <c r="L23" s="2"/>
      <c r="M23" s="2"/>
    </row>
    <row r="24" spans="1:13" ht="13.2" x14ac:dyDescent="0.25">
      <c r="A24" s="6">
        <v>45561.551673726848</v>
      </c>
      <c r="B24" s="7" t="s">
        <v>50</v>
      </c>
      <c r="C24" s="7" t="s">
        <v>16</v>
      </c>
      <c r="D24" s="7" t="s">
        <v>10</v>
      </c>
      <c r="E24" s="7" t="s">
        <v>36</v>
      </c>
      <c r="F24" s="7" t="s">
        <v>12</v>
      </c>
      <c r="G24" s="7">
        <v>-1</v>
      </c>
      <c r="H24" s="7">
        <v>0</v>
      </c>
      <c r="I24" s="7" t="s">
        <v>18</v>
      </c>
      <c r="J24" s="7" t="s">
        <v>45</v>
      </c>
      <c r="K24" s="2"/>
      <c r="L24" s="2"/>
      <c r="M24" s="2"/>
    </row>
    <row r="25" spans="1:13" ht="13.2" x14ac:dyDescent="0.25">
      <c r="A25" s="6">
        <v>45561.559771412038</v>
      </c>
      <c r="B25" s="7" t="s">
        <v>51</v>
      </c>
      <c r="C25" s="7" t="s">
        <v>9</v>
      </c>
      <c r="D25" s="7" t="s">
        <v>10</v>
      </c>
      <c r="E25" s="7" t="s">
        <v>11</v>
      </c>
      <c r="F25" s="7" t="s">
        <v>12</v>
      </c>
      <c r="G25" s="7">
        <v>-2</v>
      </c>
      <c r="H25" s="7">
        <v>0</v>
      </c>
      <c r="I25" s="7" t="s">
        <v>24</v>
      </c>
      <c r="J25" s="7" t="s">
        <v>14</v>
      </c>
      <c r="K25" s="2"/>
      <c r="L25" s="2"/>
      <c r="M25" s="2"/>
    </row>
    <row r="26" spans="1:13" ht="13.2" x14ac:dyDescent="0.25">
      <c r="A26" s="6">
        <v>45562.447551469908</v>
      </c>
      <c r="B26" s="7" t="s">
        <v>52</v>
      </c>
      <c r="C26" s="7" t="s">
        <v>16</v>
      </c>
      <c r="D26" s="7" t="s">
        <v>10</v>
      </c>
      <c r="E26" s="7" t="s">
        <v>36</v>
      </c>
      <c r="F26" s="7" t="s">
        <v>12</v>
      </c>
      <c r="G26" s="7">
        <v>-2</v>
      </c>
      <c r="H26" s="7">
        <v>-1</v>
      </c>
      <c r="I26" s="7" t="s">
        <v>20</v>
      </c>
      <c r="J26" s="7" t="s">
        <v>14</v>
      </c>
      <c r="K26" s="2"/>
      <c r="L26" s="2"/>
      <c r="M26" s="2"/>
    </row>
    <row r="27" spans="1:13" ht="13.2" x14ac:dyDescent="0.25">
      <c r="A27" s="6">
        <v>45562.4725869213</v>
      </c>
      <c r="B27" s="7" t="s">
        <v>53</v>
      </c>
      <c r="C27" s="7" t="s">
        <v>9</v>
      </c>
      <c r="D27" s="7" t="s">
        <v>54</v>
      </c>
      <c r="E27" s="7" t="s">
        <v>31</v>
      </c>
      <c r="F27" s="7" t="s">
        <v>55</v>
      </c>
      <c r="G27" s="7">
        <v>-1</v>
      </c>
      <c r="H27" s="7">
        <v>0</v>
      </c>
      <c r="I27" s="7" t="s">
        <v>24</v>
      </c>
      <c r="J27" s="7" t="s">
        <v>45</v>
      </c>
      <c r="K27" s="2"/>
      <c r="L27" s="2"/>
      <c r="M27" s="2"/>
    </row>
    <row r="28" spans="1:13" ht="13.2" x14ac:dyDescent="0.25">
      <c r="A28" s="6">
        <v>45562.472654305559</v>
      </c>
      <c r="B28" s="7" t="s">
        <v>56</v>
      </c>
      <c r="C28" s="7" t="s">
        <v>9</v>
      </c>
      <c r="D28" s="7" t="s">
        <v>10</v>
      </c>
      <c r="E28" s="7" t="s">
        <v>31</v>
      </c>
      <c r="F28" s="7" t="s">
        <v>23</v>
      </c>
      <c r="G28" s="7">
        <v>-2</v>
      </c>
      <c r="H28" s="7">
        <v>-1</v>
      </c>
      <c r="I28" s="7" t="s">
        <v>20</v>
      </c>
      <c r="J28" s="7" t="s">
        <v>45</v>
      </c>
      <c r="K28" s="2"/>
      <c r="L28" s="2"/>
      <c r="M28" s="2"/>
    </row>
    <row r="29" spans="1:13" ht="13.2" x14ac:dyDescent="0.25">
      <c r="A29" s="6">
        <v>45562.477908715278</v>
      </c>
      <c r="B29" s="7" t="s">
        <v>57</v>
      </c>
      <c r="C29" s="7" t="s">
        <v>16</v>
      </c>
      <c r="D29" s="7" t="s">
        <v>10</v>
      </c>
      <c r="E29" s="7" t="s">
        <v>22</v>
      </c>
      <c r="F29" s="7" t="s">
        <v>12</v>
      </c>
      <c r="G29" s="7">
        <v>1</v>
      </c>
      <c r="H29" s="7">
        <v>0</v>
      </c>
      <c r="I29" s="7" t="s">
        <v>18</v>
      </c>
      <c r="J29" s="7" t="s">
        <v>14</v>
      </c>
      <c r="K29" s="2"/>
      <c r="L29" s="2"/>
      <c r="M29" s="2"/>
    </row>
    <row r="30" spans="1:13" ht="13.2" x14ac:dyDescent="0.25">
      <c r="A30" s="6">
        <v>45562.508574374995</v>
      </c>
      <c r="B30" s="7" t="s">
        <v>58</v>
      </c>
      <c r="C30" s="7" t="s">
        <v>16</v>
      </c>
      <c r="D30" s="7" t="s">
        <v>10</v>
      </c>
      <c r="E30" s="7" t="s">
        <v>22</v>
      </c>
      <c r="F30" s="7" t="s">
        <v>12</v>
      </c>
      <c r="G30" s="7">
        <v>1</v>
      </c>
      <c r="H30" s="7">
        <v>0</v>
      </c>
      <c r="I30" s="7" t="s">
        <v>13</v>
      </c>
      <c r="J30" s="7" t="s">
        <v>14</v>
      </c>
      <c r="K30" s="2"/>
      <c r="L30" s="2"/>
      <c r="M30" s="2"/>
    </row>
    <row r="31" spans="1:13" ht="13.2" x14ac:dyDescent="0.25">
      <c r="A31" s="6">
        <v>45565.50239577546</v>
      </c>
      <c r="B31" s="7" t="s">
        <v>59</v>
      </c>
      <c r="C31" s="7" t="s">
        <v>16</v>
      </c>
      <c r="D31" s="7" t="s">
        <v>10</v>
      </c>
      <c r="E31" s="7" t="s">
        <v>60</v>
      </c>
      <c r="F31" s="7" t="s">
        <v>12</v>
      </c>
      <c r="G31" s="7">
        <v>1</v>
      </c>
      <c r="H31" s="7">
        <v>0</v>
      </c>
      <c r="I31" s="7" t="s">
        <v>18</v>
      </c>
      <c r="J31" s="7" t="s">
        <v>45</v>
      </c>
      <c r="K31" s="2"/>
      <c r="L31" s="2"/>
      <c r="M31" s="2"/>
    </row>
    <row r="32" spans="1:13" ht="13.2" x14ac:dyDescent="0.25">
      <c r="A32" s="6">
        <v>45565.502767789352</v>
      </c>
      <c r="B32" s="7" t="s">
        <v>61</v>
      </c>
      <c r="C32" s="7" t="s">
        <v>16</v>
      </c>
      <c r="D32" s="7" t="s">
        <v>54</v>
      </c>
      <c r="E32" s="7" t="s">
        <v>22</v>
      </c>
      <c r="F32" s="7" t="s">
        <v>23</v>
      </c>
      <c r="G32" s="7">
        <v>0</v>
      </c>
      <c r="H32" s="7">
        <v>-1</v>
      </c>
      <c r="I32" s="7" t="s">
        <v>24</v>
      </c>
      <c r="J32" s="7" t="s">
        <v>14</v>
      </c>
      <c r="K32" s="2"/>
      <c r="L32" s="2"/>
      <c r="M32" s="2"/>
    </row>
    <row r="33" spans="1:13" ht="13.2" x14ac:dyDescent="0.25">
      <c r="A33" s="6">
        <v>45565.507130231483</v>
      </c>
      <c r="B33" s="7" t="s">
        <v>62</v>
      </c>
      <c r="C33" s="7" t="s">
        <v>16</v>
      </c>
      <c r="D33" s="7" t="s">
        <v>10</v>
      </c>
      <c r="E33" s="7" t="s">
        <v>63</v>
      </c>
      <c r="F33" s="7" t="s">
        <v>23</v>
      </c>
      <c r="G33" s="7">
        <v>-2</v>
      </c>
      <c r="H33" s="7">
        <v>0</v>
      </c>
      <c r="I33" s="7" t="s">
        <v>20</v>
      </c>
      <c r="J33" s="7" t="s">
        <v>45</v>
      </c>
      <c r="K33" s="2"/>
      <c r="L33" s="2"/>
      <c r="M33" s="2"/>
    </row>
    <row r="34" spans="1:13" ht="13.2" x14ac:dyDescent="0.25">
      <c r="A34" s="6">
        <v>45565.507470104167</v>
      </c>
      <c r="B34" s="7" t="s">
        <v>64</v>
      </c>
      <c r="C34" s="7" t="s">
        <v>16</v>
      </c>
      <c r="D34" s="7" t="s">
        <v>54</v>
      </c>
      <c r="E34" s="7" t="s">
        <v>63</v>
      </c>
      <c r="F34" s="7" t="s">
        <v>23</v>
      </c>
      <c r="G34" s="7">
        <v>-2</v>
      </c>
      <c r="H34" s="7">
        <v>0</v>
      </c>
      <c r="I34" s="7" t="s">
        <v>13</v>
      </c>
      <c r="J34" s="7" t="s">
        <v>45</v>
      </c>
      <c r="K34" s="2"/>
      <c r="L34" s="2"/>
      <c r="M34" s="2"/>
    </row>
    <row r="35" spans="1:13" ht="13.2" x14ac:dyDescent="0.25">
      <c r="A35" s="6">
        <v>45565.507828715279</v>
      </c>
      <c r="B35" s="7" t="s">
        <v>65</v>
      </c>
      <c r="C35" s="7" t="s">
        <v>16</v>
      </c>
      <c r="D35" s="7" t="s">
        <v>10</v>
      </c>
      <c r="E35" s="7" t="s">
        <v>63</v>
      </c>
      <c r="F35" s="7" t="s">
        <v>23</v>
      </c>
      <c r="G35" s="7">
        <v>-2</v>
      </c>
      <c r="H35" s="7">
        <v>0</v>
      </c>
      <c r="I35" s="7" t="s">
        <v>13</v>
      </c>
      <c r="J35" s="7" t="s">
        <v>45</v>
      </c>
      <c r="K35" s="2"/>
      <c r="L35" s="2"/>
      <c r="M35" s="2"/>
    </row>
    <row r="36" spans="1:13" ht="13.2" x14ac:dyDescent="0.25">
      <c r="A36" s="6">
        <v>45565.512471655093</v>
      </c>
      <c r="B36" s="7" t="s">
        <v>66</v>
      </c>
      <c r="C36" s="7" t="s">
        <v>16</v>
      </c>
      <c r="D36" s="7" t="s">
        <v>54</v>
      </c>
      <c r="E36" s="7" t="s">
        <v>63</v>
      </c>
      <c r="F36" s="7" t="s">
        <v>23</v>
      </c>
      <c r="G36" s="7">
        <v>0</v>
      </c>
      <c r="H36" s="7">
        <v>0</v>
      </c>
      <c r="I36" s="7" t="s">
        <v>24</v>
      </c>
      <c r="J36" s="7" t="s">
        <v>14</v>
      </c>
      <c r="K36" s="2"/>
      <c r="L36" s="2"/>
      <c r="M36" s="2"/>
    </row>
    <row r="37" spans="1:13" ht="13.2" x14ac:dyDescent="0.25">
      <c r="A37" s="6">
        <v>45565.512579363422</v>
      </c>
      <c r="B37" s="7" t="s">
        <v>67</v>
      </c>
      <c r="C37" s="7" t="s">
        <v>16</v>
      </c>
      <c r="D37" s="7" t="s">
        <v>10</v>
      </c>
      <c r="E37" s="7" t="s">
        <v>63</v>
      </c>
      <c r="F37" s="7" t="s">
        <v>23</v>
      </c>
      <c r="G37" s="7">
        <v>0</v>
      </c>
      <c r="H37" s="7">
        <v>0</v>
      </c>
      <c r="I37" s="7" t="s">
        <v>20</v>
      </c>
      <c r="J37" s="7" t="s">
        <v>14</v>
      </c>
      <c r="K37" s="2"/>
      <c r="L37" s="2"/>
      <c r="M37" s="2"/>
    </row>
    <row r="38" spans="1:13" ht="13.2" x14ac:dyDescent="0.25">
      <c r="A38" s="6">
        <v>45565.521276157408</v>
      </c>
      <c r="B38" s="7" t="s">
        <v>68</v>
      </c>
      <c r="C38" s="7" t="s">
        <v>9</v>
      </c>
      <c r="D38" s="7" t="s">
        <v>10</v>
      </c>
      <c r="E38" s="7" t="s">
        <v>29</v>
      </c>
      <c r="F38" s="7" t="s">
        <v>12</v>
      </c>
      <c r="G38" s="7">
        <v>1</v>
      </c>
      <c r="H38" s="7">
        <v>0</v>
      </c>
      <c r="I38" s="7" t="s">
        <v>24</v>
      </c>
      <c r="J38" s="7" t="s">
        <v>14</v>
      </c>
      <c r="K38" s="2"/>
      <c r="L38" s="2"/>
      <c r="M38" s="2"/>
    </row>
    <row r="39" spans="1:13" ht="13.2" x14ac:dyDescent="0.25">
      <c r="A39" s="6">
        <v>45565.522358240742</v>
      </c>
      <c r="B39" s="7" t="s">
        <v>69</v>
      </c>
      <c r="C39" s="7" t="s">
        <v>16</v>
      </c>
      <c r="D39" s="7" t="s">
        <v>10</v>
      </c>
      <c r="E39" s="7" t="s">
        <v>29</v>
      </c>
      <c r="F39" s="7" t="s">
        <v>12</v>
      </c>
      <c r="G39" s="7">
        <v>1</v>
      </c>
      <c r="H39" s="7">
        <v>-1</v>
      </c>
      <c r="I39" s="7" t="s">
        <v>20</v>
      </c>
      <c r="J39" s="7" t="s">
        <v>14</v>
      </c>
      <c r="K39" s="2"/>
      <c r="L39" s="2"/>
      <c r="M39" s="2"/>
    </row>
    <row r="40" spans="1:13" ht="13.2" x14ac:dyDescent="0.25">
      <c r="A40" s="6">
        <v>45565.523909884258</v>
      </c>
      <c r="B40" s="7" t="s">
        <v>70</v>
      </c>
      <c r="C40" s="7" t="s">
        <v>16</v>
      </c>
      <c r="D40" s="7" t="s">
        <v>10</v>
      </c>
      <c r="E40" s="7" t="s">
        <v>29</v>
      </c>
      <c r="F40" s="7" t="s">
        <v>23</v>
      </c>
      <c r="G40" s="7">
        <v>1</v>
      </c>
      <c r="H40" s="7">
        <v>-1</v>
      </c>
      <c r="I40" s="7" t="s">
        <v>20</v>
      </c>
      <c r="J40" s="7" t="s">
        <v>34</v>
      </c>
      <c r="K40" s="2"/>
      <c r="L40" s="2"/>
      <c r="M40" s="2"/>
    </row>
    <row r="41" spans="1:13" ht="13.2" x14ac:dyDescent="0.25">
      <c r="A41" s="6">
        <v>45565.526120497685</v>
      </c>
      <c r="B41" s="7" t="s">
        <v>71</v>
      </c>
      <c r="C41" s="7" t="s">
        <v>16</v>
      </c>
      <c r="D41" s="7" t="s">
        <v>10</v>
      </c>
      <c r="E41" s="7" t="s">
        <v>29</v>
      </c>
      <c r="F41" s="7" t="s">
        <v>23</v>
      </c>
      <c r="G41" s="7">
        <v>0</v>
      </c>
      <c r="H41" s="7">
        <v>0</v>
      </c>
      <c r="I41" s="7" t="s">
        <v>20</v>
      </c>
      <c r="J41" s="7" t="s">
        <v>45</v>
      </c>
      <c r="K41" s="2"/>
      <c r="L41" s="2"/>
      <c r="M41" s="2"/>
    </row>
    <row r="42" spans="1:13" ht="13.2" x14ac:dyDescent="0.25">
      <c r="A42" s="6">
        <v>45565.539427962962</v>
      </c>
      <c r="B42" s="7" t="s">
        <v>72</v>
      </c>
      <c r="C42" s="7" t="s">
        <v>16</v>
      </c>
      <c r="D42" s="7" t="s">
        <v>10</v>
      </c>
      <c r="E42" s="7" t="s">
        <v>63</v>
      </c>
      <c r="F42" s="7" t="s">
        <v>12</v>
      </c>
      <c r="G42" s="7">
        <v>0</v>
      </c>
      <c r="H42" s="7">
        <v>0</v>
      </c>
      <c r="I42" s="7" t="s">
        <v>13</v>
      </c>
      <c r="J42" s="7" t="s">
        <v>45</v>
      </c>
      <c r="K42" s="2"/>
      <c r="L42" s="2"/>
      <c r="M42" s="2"/>
    </row>
    <row r="43" spans="1:13" ht="13.2" x14ac:dyDescent="0.25">
      <c r="A43" s="6">
        <v>45565.547022418978</v>
      </c>
      <c r="B43" s="7" t="s">
        <v>73</v>
      </c>
      <c r="C43" s="7" t="s">
        <v>9</v>
      </c>
      <c r="D43" s="7" t="s">
        <v>10</v>
      </c>
      <c r="E43" s="7" t="s">
        <v>60</v>
      </c>
      <c r="F43" s="7" t="s">
        <v>23</v>
      </c>
      <c r="G43" s="7">
        <v>-1</v>
      </c>
      <c r="H43" s="7">
        <v>1</v>
      </c>
      <c r="I43" s="7" t="s">
        <v>20</v>
      </c>
      <c r="J43" s="7" t="s">
        <v>14</v>
      </c>
      <c r="K43" s="2"/>
      <c r="L43" s="2"/>
      <c r="M43" s="2"/>
    </row>
    <row r="44" spans="1:13" ht="13.2" x14ac:dyDescent="0.25">
      <c r="A44" s="6">
        <v>45565.746733125001</v>
      </c>
      <c r="B44" s="7" t="s">
        <v>74</v>
      </c>
      <c r="C44" s="7" t="s">
        <v>9</v>
      </c>
      <c r="D44" s="7" t="s">
        <v>10</v>
      </c>
      <c r="E44" s="7" t="s">
        <v>29</v>
      </c>
      <c r="F44" s="7" t="s">
        <v>23</v>
      </c>
      <c r="G44" s="7">
        <v>-3</v>
      </c>
      <c r="H44" s="7">
        <v>0</v>
      </c>
      <c r="I44" s="7" t="s">
        <v>13</v>
      </c>
      <c r="J44" s="7" t="s">
        <v>14</v>
      </c>
      <c r="K44" s="2"/>
      <c r="L44" s="2"/>
      <c r="M44" s="2"/>
    </row>
    <row r="45" spans="1:13" ht="13.2" x14ac:dyDescent="0.25">
      <c r="A45" s="6">
        <v>45565.748848055555</v>
      </c>
      <c r="B45" s="7" t="s">
        <v>75</v>
      </c>
      <c r="C45" s="7" t="s">
        <v>9</v>
      </c>
      <c r="D45" s="7" t="s">
        <v>10</v>
      </c>
      <c r="E45" s="7" t="s">
        <v>63</v>
      </c>
      <c r="F45" s="7" t="s">
        <v>55</v>
      </c>
      <c r="G45" s="7">
        <v>-3</v>
      </c>
      <c r="H45" s="7">
        <v>-2</v>
      </c>
      <c r="I45" s="7" t="s">
        <v>13</v>
      </c>
      <c r="J45" s="7" t="s">
        <v>14</v>
      </c>
      <c r="K45" s="2"/>
      <c r="L45" s="2"/>
      <c r="M45" s="2"/>
    </row>
    <row r="46" spans="1:13" ht="13.2" x14ac:dyDescent="0.25">
      <c r="A46" s="6">
        <v>45566.520913148153</v>
      </c>
      <c r="B46" s="7" t="s">
        <v>76</v>
      </c>
      <c r="C46" s="7" t="s">
        <v>16</v>
      </c>
      <c r="D46" s="7" t="s">
        <v>10</v>
      </c>
      <c r="E46" s="7" t="s">
        <v>60</v>
      </c>
      <c r="F46" s="7" t="s">
        <v>23</v>
      </c>
      <c r="G46" s="7">
        <v>2</v>
      </c>
      <c r="H46" s="7">
        <v>0</v>
      </c>
      <c r="I46" s="7" t="s">
        <v>20</v>
      </c>
      <c r="J46" s="7" t="s">
        <v>45</v>
      </c>
      <c r="K46" s="2"/>
      <c r="L46" s="2"/>
      <c r="M46" s="2"/>
    </row>
    <row r="47" spans="1:13" ht="13.2" x14ac:dyDescent="0.25">
      <c r="A47" s="6">
        <v>45567.48973700231</v>
      </c>
      <c r="B47" s="7" t="s">
        <v>77</v>
      </c>
      <c r="C47" s="7" t="s">
        <v>16</v>
      </c>
      <c r="D47" s="7" t="s">
        <v>10</v>
      </c>
      <c r="E47" s="7" t="s">
        <v>29</v>
      </c>
      <c r="F47" s="7" t="s">
        <v>23</v>
      </c>
      <c r="G47" s="7">
        <v>-1</v>
      </c>
      <c r="H47" s="7">
        <v>-2</v>
      </c>
      <c r="I47" s="7" t="s">
        <v>20</v>
      </c>
      <c r="J47" s="7" t="s">
        <v>14</v>
      </c>
      <c r="K47" s="2"/>
      <c r="L47" s="2"/>
      <c r="M47" s="2"/>
    </row>
    <row r="48" spans="1:13" ht="13.2" x14ac:dyDescent="0.25">
      <c r="A48" s="6">
        <v>45567.489745694445</v>
      </c>
      <c r="B48" s="7" t="s">
        <v>78</v>
      </c>
      <c r="C48" s="7" t="s">
        <v>16</v>
      </c>
      <c r="D48" s="7" t="s">
        <v>10</v>
      </c>
      <c r="E48" s="7" t="s">
        <v>29</v>
      </c>
      <c r="F48" s="7" t="s">
        <v>12</v>
      </c>
      <c r="G48" s="7">
        <v>1</v>
      </c>
      <c r="H48" s="7">
        <v>0</v>
      </c>
      <c r="I48" s="7" t="s">
        <v>20</v>
      </c>
      <c r="J48" s="7" t="s">
        <v>14</v>
      </c>
      <c r="K48" s="2"/>
      <c r="L48" s="2"/>
      <c r="M48" s="2"/>
    </row>
    <row r="49" spans="1:13" ht="13.2" x14ac:dyDescent="0.25">
      <c r="A49" s="6">
        <v>45567.501401435184</v>
      </c>
      <c r="B49" s="7" t="s">
        <v>79</v>
      </c>
      <c r="C49" s="7" t="s">
        <v>9</v>
      </c>
      <c r="D49" s="7" t="s">
        <v>10</v>
      </c>
      <c r="E49" s="7" t="s">
        <v>80</v>
      </c>
      <c r="F49" s="7" t="s">
        <v>23</v>
      </c>
      <c r="G49" s="7">
        <v>-2</v>
      </c>
      <c r="H49" s="7">
        <v>0</v>
      </c>
      <c r="I49" s="7" t="s">
        <v>18</v>
      </c>
      <c r="J49" s="7" t="s">
        <v>45</v>
      </c>
      <c r="K49" s="2"/>
      <c r="L49" s="2"/>
      <c r="M49" s="2"/>
    </row>
    <row r="50" spans="1:13" ht="13.2" x14ac:dyDescent="0.25">
      <c r="A50" s="6">
        <v>45567.501486666668</v>
      </c>
      <c r="B50" s="7" t="s">
        <v>81</v>
      </c>
      <c r="C50" s="7" t="s">
        <v>9</v>
      </c>
      <c r="D50" s="7" t="s">
        <v>10</v>
      </c>
      <c r="E50" s="7" t="s">
        <v>80</v>
      </c>
      <c r="F50" s="7" t="s">
        <v>23</v>
      </c>
      <c r="G50" s="7">
        <v>-2</v>
      </c>
      <c r="H50" s="7">
        <v>0</v>
      </c>
      <c r="I50" s="7" t="s">
        <v>24</v>
      </c>
      <c r="J50" s="7" t="s">
        <v>14</v>
      </c>
      <c r="K50" s="2"/>
      <c r="L50" s="2"/>
      <c r="M50" s="2"/>
    </row>
    <row r="51" spans="1:13" ht="13.2" x14ac:dyDescent="0.25">
      <c r="A51" s="6">
        <v>45567.501868634259</v>
      </c>
      <c r="B51" s="7" t="s">
        <v>82</v>
      </c>
      <c r="C51" s="7" t="s">
        <v>9</v>
      </c>
      <c r="D51" s="7" t="s">
        <v>10</v>
      </c>
      <c r="E51" s="7" t="s">
        <v>80</v>
      </c>
      <c r="F51" s="7" t="s">
        <v>12</v>
      </c>
      <c r="G51" s="7">
        <v>-1</v>
      </c>
      <c r="H51" s="7">
        <v>0</v>
      </c>
      <c r="I51" s="7" t="s">
        <v>18</v>
      </c>
      <c r="J51" s="7" t="s">
        <v>45</v>
      </c>
      <c r="K51" s="2"/>
      <c r="L51" s="2"/>
      <c r="M51" s="2"/>
    </row>
    <row r="52" spans="1:13" ht="13.2" x14ac:dyDescent="0.25">
      <c r="A52" s="6">
        <v>45567.504121157406</v>
      </c>
      <c r="B52" s="7" t="s">
        <v>83</v>
      </c>
      <c r="C52" s="7" t="s">
        <v>9</v>
      </c>
      <c r="D52" s="7" t="s">
        <v>10</v>
      </c>
      <c r="E52" s="7" t="s">
        <v>22</v>
      </c>
      <c r="F52" s="7" t="s">
        <v>23</v>
      </c>
      <c r="G52" s="7">
        <v>2</v>
      </c>
      <c r="H52" s="7">
        <v>1</v>
      </c>
      <c r="I52" s="7" t="s">
        <v>18</v>
      </c>
      <c r="J52" s="7" t="s">
        <v>34</v>
      </c>
      <c r="K52" s="2"/>
      <c r="L52" s="2"/>
      <c r="M52" s="2"/>
    </row>
    <row r="53" spans="1:13" ht="13.2" x14ac:dyDescent="0.25">
      <c r="A53" s="6">
        <v>45567.504840347217</v>
      </c>
      <c r="B53" s="7" t="s">
        <v>84</v>
      </c>
      <c r="C53" s="7" t="s">
        <v>9</v>
      </c>
      <c r="D53" s="7" t="s">
        <v>10</v>
      </c>
      <c r="E53" s="7" t="s">
        <v>22</v>
      </c>
      <c r="F53" s="7" t="s">
        <v>23</v>
      </c>
      <c r="G53" s="7">
        <v>0</v>
      </c>
      <c r="H53" s="7">
        <v>-1</v>
      </c>
      <c r="I53" s="7" t="s">
        <v>18</v>
      </c>
      <c r="J53" s="7" t="s">
        <v>14</v>
      </c>
      <c r="K53" s="2"/>
      <c r="L53" s="2"/>
      <c r="M53" s="2"/>
    </row>
    <row r="54" spans="1:13" ht="13.2" x14ac:dyDescent="0.25">
      <c r="A54" s="6">
        <v>45568.526345034727</v>
      </c>
      <c r="B54" s="7" t="s">
        <v>85</v>
      </c>
      <c r="C54" s="7" t="s">
        <v>9</v>
      </c>
      <c r="D54" s="7" t="s">
        <v>10</v>
      </c>
      <c r="E54" s="7" t="s">
        <v>22</v>
      </c>
      <c r="F54" s="7" t="s">
        <v>23</v>
      </c>
      <c r="G54" s="7">
        <v>0</v>
      </c>
      <c r="H54" s="7">
        <v>0</v>
      </c>
      <c r="I54" s="7" t="s">
        <v>24</v>
      </c>
      <c r="J54" s="7" t="s">
        <v>14</v>
      </c>
      <c r="K54" s="2"/>
      <c r="L54" s="2"/>
      <c r="M54" s="2"/>
    </row>
    <row r="55" spans="1:13" ht="13.2" x14ac:dyDescent="0.25">
      <c r="A55" s="6">
        <v>45568.529137222227</v>
      </c>
      <c r="B55" s="7" t="s">
        <v>86</v>
      </c>
      <c r="C55" s="7" t="s">
        <v>16</v>
      </c>
      <c r="D55" s="7" t="s">
        <v>10</v>
      </c>
      <c r="E55" s="7" t="s">
        <v>31</v>
      </c>
      <c r="F55" s="7" t="s">
        <v>12</v>
      </c>
      <c r="G55" s="7">
        <v>-2</v>
      </c>
      <c r="H55" s="7">
        <v>0</v>
      </c>
      <c r="I55" s="7" t="s">
        <v>24</v>
      </c>
      <c r="J55" s="7" t="s">
        <v>14</v>
      </c>
      <c r="K55" s="2"/>
      <c r="L55" s="2"/>
      <c r="M55" s="2"/>
    </row>
    <row r="56" spans="1:13" ht="13.2" x14ac:dyDescent="0.25">
      <c r="A56" s="6">
        <v>45593.503385821758</v>
      </c>
      <c r="B56" s="7" t="s">
        <v>68</v>
      </c>
      <c r="C56" s="7" t="s">
        <v>9</v>
      </c>
      <c r="D56" s="7" t="s">
        <v>10</v>
      </c>
      <c r="E56" s="7" t="s">
        <v>36</v>
      </c>
      <c r="F56" s="7" t="s">
        <v>12</v>
      </c>
      <c r="G56" s="7">
        <v>1</v>
      </c>
      <c r="H56" s="7">
        <v>0</v>
      </c>
      <c r="I56" s="7" t="s">
        <v>24</v>
      </c>
      <c r="J56" s="7" t="s">
        <v>14</v>
      </c>
      <c r="K56" s="2"/>
      <c r="L56" s="2"/>
      <c r="M56" s="2"/>
    </row>
    <row r="57" spans="1:13" ht="13.2" x14ac:dyDescent="0.25">
      <c r="A57" s="6">
        <v>45593.503420057867</v>
      </c>
      <c r="B57" s="7" t="s">
        <v>87</v>
      </c>
      <c r="C57" s="7" t="s">
        <v>9</v>
      </c>
      <c r="D57" s="7" t="s">
        <v>10</v>
      </c>
      <c r="E57" s="7" t="s">
        <v>36</v>
      </c>
      <c r="F57" s="7" t="s">
        <v>23</v>
      </c>
      <c r="G57" s="7">
        <v>-1</v>
      </c>
      <c r="H57" s="7">
        <v>0</v>
      </c>
      <c r="I57" s="7" t="s">
        <v>24</v>
      </c>
      <c r="J57" s="7" t="s">
        <v>14</v>
      </c>
      <c r="K57" s="2"/>
      <c r="L57" s="2"/>
      <c r="M57" s="2"/>
    </row>
    <row r="58" spans="1:13" ht="13.2" x14ac:dyDescent="0.25">
      <c r="A58" s="6">
        <v>45593.504036145838</v>
      </c>
      <c r="B58" s="7" t="s">
        <v>88</v>
      </c>
      <c r="C58" s="7" t="s">
        <v>16</v>
      </c>
      <c r="D58" s="7" t="s">
        <v>10</v>
      </c>
      <c r="E58" s="7" t="s">
        <v>80</v>
      </c>
      <c r="F58" s="7" t="s">
        <v>55</v>
      </c>
      <c r="G58" s="7">
        <v>-2</v>
      </c>
      <c r="H58" s="7">
        <v>0</v>
      </c>
      <c r="I58" s="7" t="s">
        <v>20</v>
      </c>
      <c r="J58" s="7" t="s">
        <v>14</v>
      </c>
      <c r="K58" s="2"/>
      <c r="L58" s="2"/>
      <c r="M58" s="2"/>
    </row>
    <row r="59" spans="1:13" ht="13.2" x14ac:dyDescent="0.25">
      <c r="A59" s="6">
        <v>45593.504134155097</v>
      </c>
      <c r="B59" s="7" t="s">
        <v>71</v>
      </c>
      <c r="C59" s="7" t="s">
        <v>16</v>
      </c>
      <c r="D59" s="7" t="s">
        <v>10</v>
      </c>
      <c r="E59" s="7" t="s">
        <v>80</v>
      </c>
      <c r="F59" s="7" t="s">
        <v>55</v>
      </c>
      <c r="G59" s="7">
        <v>-1</v>
      </c>
      <c r="H59" s="7">
        <v>0</v>
      </c>
      <c r="I59" s="7" t="s">
        <v>20</v>
      </c>
      <c r="J59" s="7" t="s">
        <v>45</v>
      </c>
      <c r="K59" s="2"/>
      <c r="L59" s="2"/>
      <c r="M59" s="2"/>
    </row>
    <row r="60" spans="1:13" ht="13.2" x14ac:dyDescent="0.25">
      <c r="A60" s="6">
        <v>45593.504163726851</v>
      </c>
      <c r="B60" s="7" t="s">
        <v>89</v>
      </c>
      <c r="C60" s="7" t="s">
        <v>16</v>
      </c>
      <c r="D60" s="7" t="s">
        <v>10</v>
      </c>
      <c r="E60" s="7" t="s">
        <v>29</v>
      </c>
      <c r="F60" s="7" t="s">
        <v>23</v>
      </c>
      <c r="G60" s="7">
        <v>-1</v>
      </c>
      <c r="H60" s="7">
        <v>0</v>
      </c>
      <c r="I60" s="7" t="s">
        <v>20</v>
      </c>
      <c r="J60" s="7" t="s">
        <v>14</v>
      </c>
      <c r="K60" s="2"/>
      <c r="L60" s="2"/>
      <c r="M60" s="2"/>
    </row>
    <row r="61" spans="1:13" ht="13.2" x14ac:dyDescent="0.25">
      <c r="A61" s="6">
        <v>45593.518278738426</v>
      </c>
      <c r="B61" s="7" t="s">
        <v>90</v>
      </c>
      <c r="C61" s="7" t="s">
        <v>16</v>
      </c>
      <c r="D61" s="7" t="s">
        <v>10</v>
      </c>
      <c r="E61" s="7" t="s">
        <v>60</v>
      </c>
      <c r="F61" s="7" t="s">
        <v>55</v>
      </c>
      <c r="G61" s="7">
        <v>0</v>
      </c>
      <c r="H61" s="7">
        <v>0</v>
      </c>
      <c r="I61" s="7" t="s">
        <v>24</v>
      </c>
      <c r="J61" s="7" t="s">
        <v>14</v>
      </c>
      <c r="K61" s="2"/>
      <c r="L61" s="2"/>
      <c r="M61" s="2"/>
    </row>
    <row r="62" spans="1:13" ht="13.2" x14ac:dyDescent="0.25">
      <c r="A62" s="6">
        <v>45593.518534143514</v>
      </c>
      <c r="B62" s="7" t="s">
        <v>91</v>
      </c>
      <c r="C62" s="7" t="s">
        <v>9</v>
      </c>
      <c r="D62" s="7" t="s">
        <v>10</v>
      </c>
      <c r="E62" s="7" t="s">
        <v>60</v>
      </c>
      <c r="F62" s="7" t="s">
        <v>41</v>
      </c>
      <c r="G62" s="7">
        <v>1</v>
      </c>
      <c r="H62" s="7">
        <v>0</v>
      </c>
      <c r="I62" s="7" t="s">
        <v>13</v>
      </c>
      <c r="J62" s="7" t="s">
        <v>14</v>
      </c>
      <c r="K62" s="2"/>
      <c r="L62" s="2"/>
      <c r="M62" s="2"/>
    </row>
    <row r="63" spans="1:13" ht="13.2" x14ac:dyDescent="0.25">
      <c r="A63" s="6">
        <v>45593.519174687499</v>
      </c>
      <c r="B63" s="7" t="s">
        <v>92</v>
      </c>
      <c r="C63" s="7" t="s">
        <v>9</v>
      </c>
      <c r="D63" s="7" t="s">
        <v>10</v>
      </c>
      <c r="E63" s="7" t="s">
        <v>60</v>
      </c>
      <c r="F63" s="7" t="s">
        <v>41</v>
      </c>
      <c r="G63" s="7">
        <v>0</v>
      </c>
      <c r="H63" s="7">
        <v>0</v>
      </c>
      <c r="I63" s="7" t="s">
        <v>18</v>
      </c>
      <c r="J63" s="7" t="s">
        <v>14</v>
      </c>
      <c r="K63" s="2"/>
      <c r="L63" s="2"/>
      <c r="M63" s="2"/>
    </row>
    <row r="64" spans="1:13" ht="13.2" x14ac:dyDescent="0.25">
      <c r="A64" s="6">
        <v>45593.519326134265</v>
      </c>
      <c r="B64" s="7" t="s">
        <v>93</v>
      </c>
      <c r="C64" s="7" t="s">
        <v>16</v>
      </c>
      <c r="D64" s="7" t="s">
        <v>10</v>
      </c>
      <c r="E64" s="7" t="s">
        <v>60</v>
      </c>
      <c r="F64" s="7" t="s">
        <v>41</v>
      </c>
      <c r="G64" s="7">
        <v>0</v>
      </c>
      <c r="H64" s="7">
        <v>0</v>
      </c>
      <c r="I64" s="7" t="s">
        <v>18</v>
      </c>
      <c r="J64" s="7" t="s">
        <v>14</v>
      </c>
      <c r="K64" s="2"/>
      <c r="L64" s="2"/>
      <c r="M64" s="2"/>
    </row>
    <row r="65" spans="1:13" ht="13.2" x14ac:dyDescent="0.25">
      <c r="A65" s="6">
        <v>45593.519351782408</v>
      </c>
      <c r="B65" s="7" t="s">
        <v>94</v>
      </c>
      <c r="C65" s="7" t="s">
        <v>16</v>
      </c>
      <c r="D65" s="7" t="s">
        <v>54</v>
      </c>
      <c r="E65" s="7" t="s">
        <v>60</v>
      </c>
      <c r="F65" s="7" t="s">
        <v>41</v>
      </c>
      <c r="G65" s="7">
        <v>2</v>
      </c>
      <c r="H65" s="7">
        <v>0</v>
      </c>
      <c r="I65" s="7" t="s">
        <v>18</v>
      </c>
      <c r="J65" s="7" t="s">
        <v>14</v>
      </c>
      <c r="K65" s="2"/>
      <c r="L65" s="2"/>
      <c r="M65" s="2"/>
    </row>
    <row r="66" spans="1:13" ht="13.2" x14ac:dyDescent="0.25">
      <c r="A66" s="6">
        <v>45593.520441898145</v>
      </c>
      <c r="B66" s="7" t="s">
        <v>95</v>
      </c>
      <c r="C66" s="7" t="s">
        <v>16</v>
      </c>
      <c r="D66" s="7" t="s">
        <v>10</v>
      </c>
      <c r="E66" s="7" t="s">
        <v>96</v>
      </c>
      <c r="F66" s="7" t="s">
        <v>23</v>
      </c>
      <c r="G66" s="7">
        <v>-2</v>
      </c>
      <c r="H66" s="7">
        <v>1</v>
      </c>
      <c r="I66" s="7" t="s">
        <v>13</v>
      </c>
      <c r="J66" s="7" t="s">
        <v>14</v>
      </c>
      <c r="K66" s="2"/>
      <c r="L66" s="2"/>
      <c r="M66" s="2"/>
    </row>
    <row r="67" spans="1:13" ht="13.2" x14ac:dyDescent="0.25">
      <c r="A67" s="6">
        <v>45593.52086611111</v>
      </c>
      <c r="B67" s="7" t="s">
        <v>97</v>
      </c>
      <c r="C67" s="7" t="s">
        <v>16</v>
      </c>
      <c r="D67" s="7" t="s">
        <v>10</v>
      </c>
      <c r="E67" s="7" t="s">
        <v>96</v>
      </c>
      <c r="F67" s="7" t="s">
        <v>55</v>
      </c>
      <c r="G67" s="7">
        <v>1</v>
      </c>
      <c r="H67" s="7">
        <v>0</v>
      </c>
      <c r="I67" s="7" t="s">
        <v>24</v>
      </c>
      <c r="J67" s="7" t="s">
        <v>45</v>
      </c>
      <c r="K67" s="2"/>
      <c r="L67" s="2"/>
      <c r="M67" s="2"/>
    </row>
    <row r="68" spans="1:13" ht="13.2" x14ac:dyDescent="0.25">
      <c r="A68" s="6">
        <v>45593.525099131948</v>
      </c>
      <c r="B68" s="7" t="s">
        <v>98</v>
      </c>
      <c r="C68" s="7" t="s">
        <v>16</v>
      </c>
      <c r="D68" s="7" t="s">
        <v>10</v>
      </c>
      <c r="E68" s="7" t="s">
        <v>96</v>
      </c>
      <c r="F68" s="7" t="s">
        <v>23</v>
      </c>
      <c r="G68" s="7">
        <v>0</v>
      </c>
      <c r="H68" s="7">
        <v>0</v>
      </c>
      <c r="I68" s="7" t="s">
        <v>20</v>
      </c>
      <c r="J68" s="7" t="s">
        <v>14</v>
      </c>
      <c r="K68" s="2"/>
      <c r="L68" s="2"/>
      <c r="M68" s="2"/>
    </row>
    <row r="69" spans="1:13" ht="13.2" x14ac:dyDescent="0.25">
      <c r="A69" s="6">
        <v>45593.525629351847</v>
      </c>
      <c r="B69" s="7" t="s">
        <v>99</v>
      </c>
      <c r="C69" s="7" t="s">
        <v>9</v>
      </c>
      <c r="D69" s="7" t="s">
        <v>10</v>
      </c>
      <c r="E69" s="7" t="s">
        <v>96</v>
      </c>
      <c r="F69" s="7" t="s">
        <v>12</v>
      </c>
      <c r="G69" s="7">
        <v>1</v>
      </c>
      <c r="H69" s="7">
        <v>-2</v>
      </c>
      <c r="I69" s="7" t="s">
        <v>18</v>
      </c>
      <c r="J69" s="7" t="s">
        <v>14</v>
      </c>
      <c r="K69" s="2"/>
      <c r="L69" s="2"/>
      <c r="M69" s="2"/>
    </row>
    <row r="70" spans="1:13" ht="13.2" x14ac:dyDescent="0.25">
      <c r="A70" s="6">
        <v>45593.530044884261</v>
      </c>
      <c r="B70" s="7" t="s">
        <v>100</v>
      </c>
      <c r="C70" s="7" t="s">
        <v>9</v>
      </c>
      <c r="D70" s="7" t="s">
        <v>10</v>
      </c>
      <c r="E70" s="7" t="s">
        <v>96</v>
      </c>
      <c r="F70" s="7" t="s">
        <v>55</v>
      </c>
      <c r="G70" s="7">
        <v>1</v>
      </c>
      <c r="H70" s="7">
        <v>0</v>
      </c>
      <c r="I70" s="7" t="s">
        <v>24</v>
      </c>
      <c r="J70" s="7" t="s">
        <v>14</v>
      </c>
      <c r="K70" s="2"/>
      <c r="L70" s="2"/>
      <c r="M70" s="2"/>
    </row>
    <row r="71" spans="1:13" ht="13.2" x14ac:dyDescent="0.25">
      <c r="A71" s="6">
        <v>45594.54615008102</v>
      </c>
      <c r="B71" s="7" t="s">
        <v>101</v>
      </c>
      <c r="C71" s="7" t="s">
        <v>9</v>
      </c>
      <c r="D71" s="7" t="s">
        <v>10</v>
      </c>
      <c r="E71" s="7" t="s">
        <v>36</v>
      </c>
      <c r="F71" s="7" t="s">
        <v>23</v>
      </c>
      <c r="G71" s="7">
        <v>0</v>
      </c>
      <c r="H71" s="7">
        <v>0</v>
      </c>
      <c r="I71" s="7" t="s">
        <v>13</v>
      </c>
      <c r="J71" s="7" t="s">
        <v>14</v>
      </c>
      <c r="K71" s="2"/>
      <c r="L71" s="2"/>
      <c r="M71" s="2"/>
    </row>
    <row r="72" spans="1:13" ht="13.2" x14ac:dyDescent="0.25">
      <c r="A72" s="6">
        <v>45594.546625381947</v>
      </c>
      <c r="B72" s="7" t="s">
        <v>102</v>
      </c>
      <c r="C72" s="7" t="s">
        <v>9</v>
      </c>
      <c r="D72" s="7" t="s">
        <v>10</v>
      </c>
      <c r="E72" s="7" t="s">
        <v>36</v>
      </c>
      <c r="F72" s="7" t="s">
        <v>23</v>
      </c>
      <c r="G72" s="7">
        <v>-2</v>
      </c>
      <c r="H72" s="7">
        <v>0</v>
      </c>
      <c r="I72" s="7" t="s">
        <v>24</v>
      </c>
      <c r="J72" s="7" t="s">
        <v>14</v>
      </c>
      <c r="K72" s="2"/>
      <c r="L72" s="2"/>
      <c r="M72" s="2"/>
    </row>
    <row r="73" spans="1:13" ht="13.2" x14ac:dyDescent="0.25">
      <c r="A73" s="6">
        <v>45594.547235196762</v>
      </c>
      <c r="B73" s="7" t="s">
        <v>103</v>
      </c>
      <c r="C73" s="7" t="s">
        <v>9</v>
      </c>
      <c r="D73" s="7" t="s">
        <v>10</v>
      </c>
      <c r="E73" s="7" t="s">
        <v>36</v>
      </c>
      <c r="F73" s="7" t="s">
        <v>23</v>
      </c>
      <c r="G73" s="7">
        <v>-1</v>
      </c>
      <c r="H73" s="7">
        <v>0</v>
      </c>
      <c r="I73" s="7" t="s">
        <v>18</v>
      </c>
      <c r="J73" s="7" t="s">
        <v>14</v>
      </c>
      <c r="K73" s="2"/>
      <c r="L73" s="2"/>
      <c r="M73" s="2"/>
    </row>
    <row r="74" spans="1:13" ht="13.2" x14ac:dyDescent="0.25">
      <c r="A74" s="6">
        <v>45595.48896224537</v>
      </c>
      <c r="B74" s="7" t="s">
        <v>104</v>
      </c>
      <c r="C74" s="7" t="s">
        <v>9</v>
      </c>
      <c r="D74" s="7" t="s">
        <v>10</v>
      </c>
      <c r="E74" s="7" t="s">
        <v>17</v>
      </c>
      <c r="F74" s="7" t="s">
        <v>23</v>
      </c>
      <c r="G74" s="7">
        <v>1</v>
      </c>
      <c r="H74" s="7">
        <v>0</v>
      </c>
      <c r="I74" s="7" t="s">
        <v>24</v>
      </c>
      <c r="J74" s="7" t="s">
        <v>14</v>
      </c>
      <c r="K74" s="2"/>
      <c r="L74" s="2"/>
      <c r="M74" s="2"/>
    </row>
    <row r="75" spans="1:13" ht="13.2" x14ac:dyDescent="0.25">
      <c r="A75" s="6">
        <v>45595.489363472225</v>
      </c>
      <c r="B75" s="7" t="s">
        <v>105</v>
      </c>
      <c r="C75" s="7" t="s">
        <v>16</v>
      </c>
      <c r="D75" s="7" t="s">
        <v>10</v>
      </c>
      <c r="E75" s="7" t="s">
        <v>17</v>
      </c>
      <c r="F75" s="7" t="s">
        <v>12</v>
      </c>
      <c r="G75" s="7">
        <v>-1</v>
      </c>
      <c r="H75" s="7">
        <v>0</v>
      </c>
      <c r="I75" s="7" t="s">
        <v>20</v>
      </c>
      <c r="J75" s="7" t="s">
        <v>14</v>
      </c>
      <c r="K75" s="2"/>
      <c r="L75" s="2"/>
      <c r="M75" s="2"/>
    </row>
    <row r="76" spans="1:13" ht="13.2" x14ac:dyDescent="0.25">
      <c r="A76" s="6">
        <v>45595.489403541666</v>
      </c>
      <c r="B76" s="7" t="s">
        <v>106</v>
      </c>
      <c r="C76" s="7" t="s">
        <v>16</v>
      </c>
      <c r="D76" s="7" t="s">
        <v>10</v>
      </c>
      <c r="E76" s="7" t="s">
        <v>17</v>
      </c>
      <c r="F76" s="7" t="s">
        <v>23</v>
      </c>
      <c r="G76" s="7">
        <v>-2</v>
      </c>
      <c r="H76" s="7">
        <v>1</v>
      </c>
      <c r="I76" s="7" t="s">
        <v>24</v>
      </c>
      <c r="J76" s="7" t="s">
        <v>14</v>
      </c>
      <c r="K76" s="2"/>
      <c r="L76" s="2"/>
      <c r="M76" s="2"/>
    </row>
    <row r="77" spans="1:13" ht="13.2" x14ac:dyDescent="0.25">
      <c r="A77" s="6">
        <v>45595.501308622683</v>
      </c>
      <c r="B77" s="7" t="s">
        <v>107</v>
      </c>
      <c r="C77" s="7" t="s">
        <v>9</v>
      </c>
      <c r="D77" s="7" t="s">
        <v>10</v>
      </c>
      <c r="E77" s="7" t="s">
        <v>17</v>
      </c>
      <c r="F77" s="7" t="s">
        <v>12</v>
      </c>
      <c r="G77" s="7">
        <v>-2</v>
      </c>
      <c r="H77" s="7">
        <v>1</v>
      </c>
      <c r="I77" s="7" t="s">
        <v>18</v>
      </c>
      <c r="J77" s="7" t="s">
        <v>14</v>
      </c>
      <c r="K77" s="2"/>
      <c r="L77" s="2"/>
      <c r="M77" s="2"/>
    </row>
    <row r="78" spans="1:13" ht="13.2" x14ac:dyDescent="0.25">
      <c r="A78" s="6">
        <v>45595.501687766198</v>
      </c>
      <c r="B78" s="7" t="s">
        <v>108</v>
      </c>
      <c r="C78" s="7" t="s">
        <v>9</v>
      </c>
      <c r="D78" s="7" t="s">
        <v>10</v>
      </c>
      <c r="E78" s="7" t="s">
        <v>63</v>
      </c>
      <c r="F78" s="7" t="s">
        <v>12</v>
      </c>
      <c r="G78" s="7">
        <v>1</v>
      </c>
      <c r="H78" s="7">
        <v>0</v>
      </c>
      <c r="I78" s="7" t="s">
        <v>18</v>
      </c>
      <c r="J78" s="7" t="s">
        <v>45</v>
      </c>
      <c r="K78" s="2"/>
      <c r="L78" s="2"/>
      <c r="M78" s="2"/>
    </row>
    <row r="79" spans="1:13" ht="13.2" x14ac:dyDescent="0.25">
      <c r="A79" s="6">
        <v>45595.50185969907</v>
      </c>
      <c r="B79" s="7" t="s">
        <v>107</v>
      </c>
      <c r="C79" s="7" t="s">
        <v>9</v>
      </c>
      <c r="D79" s="7" t="s">
        <v>10</v>
      </c>
      <c r="E79" s="7" t="s">
        <v>17</v>
      </c>
      <c r="F79" s="7" t="s">
        <v>12</v>
      </c>
      <c r="G79" s="7">
        <v>-2</v>
      </c>
      <c r="H79" s="7">
        <v>1</v>
      </c>
      <c r="I79" s="7" t="s">
        <v>18</v>
      </c>
      <c r="J79" s="7" t="s">
        <v>14</v>
      </c>
      <c r="K79" s="2"/>
      <c r="L79" s="2"/>
      <c r="M79" s="2"/>
    </row>
    <row r="80" spans="1:13" ht="13.2" x14ac:dyDescent="0.25">
      <c r="A80" s="6">
        <v>45595.510889953701</v>
      </c>
      <c r="B80" s="7" t="s">
        <v>109</v>
      </c>
      <c r="C80" s="7" t="s">
        <v>9</v>
      </c>
      <c r="D80" s="7" t="s">
        <v>10</v>
      </c>
      <c r="E80" s="7" t="s">
        <v>31</v>
      </c>
      <c r="F80" s="7" t="s">
        <v>23</v>
      </c>
      <c r="G80" s="7">
        <v>0</v>
      </c>
      <c r="H80" s="7">
        <v>0</v>
      </c>
      <c r="I80" s="7" t="s">
        <v>18</v>
      </c>
      <c r="J80" s="7" t="s">
        <v>14</v>
      </c>
      <c r="K80" s="2"/>
      <c r="L80" s="2"/>
      <c r="M80" s="2"/>
    </row>
    <row r="81" spans="1:13" ht="13.2" x14ac:dyDescent="0.25">
      <c r="A81" s="6">
        <v>45595.511335312505</v>
      </c>
      <c r="B81" s="7" t="s">
        <v>110</v>
      </c>
      <c r="C81" s="7" t="s">
        <v>9</v>
      </c>
      <c r="D81" s="7" t="s">
        <v>10</v>
      </c>
      <c r="E81" s="7" t="s">
        <v>31</v>
      </c>
      <c r="F81" s="7" t="s">
        <v>12</v>
      </c>
      <c r="G81" s="7">
        <v>0</v>
      </c>
      <c r="H81" s="7">
        <v>0</v>
      </c>
      <c r="I81" s="7" t="s">
        <v>24</v>
      </c>
      <c r="J81" s="7" t="s">
        <v>14</v>
      </c>
      <c r="K81" s="2"/>
      <c r="L81" s="2"/>
      <c r="M81" s="2"/>
    </row>
    <row r="82" spans="1:13" ht="13.2" x14ac:dyDescent="0.25">
      <c r="A82" s="6">
        <v>45595.511515254635</v>
      </c>
      <c r="B82" s="7" t="s">
        <v>111</v>
      </c>
      <c r="C82" s="7" t="s">
        <v>9</v>
      </c>
      <c r="D82" s="7"/>
      <c r="E82" s="7" t="s">
        <v>31</v>
      </c>
      <c r="F82" s="7" t="s">
        <v>23</v>
      </c>
      <c r="G82" s="7">
        <v>0</v>
      </c>
      <c r="H82" s="7">
        <v>0</v>
      </c>
      <c r="I82" s="7" t="s">
        <v>18</v>
      </c>
      <c r="J82" s="7" t="s">
        <v>14</v>
      </c>
      <c r="K82" s="2"/>
      <c r="L82" s="2"/>
      <c r="M82" s="2"/>
    </row>
    <row r="83" spans="1:13" ht="13.2" x14ac:dyDescent="0.25">
      <c r="A83" s="6">
        <v>45595.511666030092</v>
      </c>
      <c r="B83" s="7" t="s">
        <v>112</v>
      </c>
      <c r="C83" s="7" t="s">
        <v>16</v>
      </c>
      <c r="D83" s="7" t="s">
        <v>10</v>
      </c>
      <c r="E83" s="7" t="s">
        <v>31</v>
      </c>
      <c r="F83" s="7" t="s">
        <v>12</v>
      </c>
      <c r="G83" s="7">
        <v>-1</v>
      </c>
      <c r="H83" s="7">
        <v>0</v>
      </c>
      <c r="I83" s="7" t="s">
        <v>20</v>
      </c>
      <c r="J83" s="7" t="s">
        <v>14</v>
      </c>
      <c r="K83" s="2"/>
      <c r="L83" s="2"/>
      <c r="M83" s="2"/>
    </row>
    <row r="84" spans="1:13" ht="13.2" x14ac:dyDescent="0.25">
      <c r="A84" s="6">
        <v>45595.511728287034</v>
      </c>
      <c r="B84" s="7" t="s">
        <v>113</v>
      </c>
      <c r="C84" s="7" t="s">
        <v>16</v>
      </c>
      <c r="D84" s="7" t="s">
        <v>54</v>
      </c>
      <c r="E84" s="7" t="s">
        <v>31</v>
      </c>
      <c r="F84" s="7" t="s">
        <v>12</v>
      </c>
      <c r="G84" s="7">
        <v>-2</v>
      </c>
      <c r="H84" s="7">
        <v>1</v>
      </c>
      <c r="I84" s="7" t="s">
        <v>18</v>
      </c>
      <c r="J84" s="7" t="s">
        <v>45</v>
      </c>
      <c r="K84" s="2"/>
      <c r="L84" s="2"/>
      <c r="M84" s="2"/>
    </row>
    <row r="85" spans="1:13" ht="13.2" x14ac:dyDescent="0.25">
      <c r="A85" s="6">
        <v>45595.511804537033</v>
      </c>
      <c r="B85" s="7" t="s">
        <v>114</v>
      </c>
      <c r="C85" s="7" t="s">
        <v>9</v>
      </c>
      <c r="D85" s="7" t="s">
        <v>10</v>
      </c>
      <c r="E85" s="7" t="s">
        <v>31</v>
      </c>
      <c r="F85" s="7" t="s">
        <v>23</v>
      </c>
      <c r="G85" s="7">
        <v>0</v>
      </c>
      <c r="H85" s="7">
        <v>0</v>
      </c>
      <c r="I85" s="7" t="s">
        <v>24</v>
      </c>
      <c r="J85" s="7" t="s">
        <v>14</v>
      </c>
      <c r="K85" s="2"/>
      <c r="L85" s="2"/>
      <c r="M85" s="2"/>
    </row>
    <row r="86" spans="1:13" ht="13.2" x14ac:dyDescent="0.25">
      <c r="A86" s="6">
        <v>45595.511927974541</v>
      </c>
      <c r="B86" s="7" t="s">
        <v>115</v>
      </c>
      <c r="C86" s="7" t="s">
        <v>16</v>
      </c>
      <c r="D86" s="7" t="s">
        <v>10</v>
      </c>
      <c r="E86" s="7" t="s">
        <v>31</v>
      </c>
      <c r="F86" s="7" t="s">
        <v>55</v>
      </c>
      <c r="G86" s="7">
        <v>-1</v>
      </c>
      <c r="H86" s="7">
        <v>0</v>
      </c>
      <c r="I86" s="7" t="s">
        <v>13</v>
      </c>
      <c r="J86" s="7" t="s">
        <v>45</v>
      </c>
      <c r="K86" s="2"/>
      <c r="L86" s="2"/>
      <c r="M86" s="2"/>
    </row>
    <row r="87" spans="1:13" ht="13.2" x14ac:dyDescent="0.25">
      <c r="A87" s="6">
        <v>45595.511956666669</v>
      </c>
      <c r="B87" s="7" t="s">
        <v>116</v>
      </c>
      <c r="C87" s="7" t="s">
        <v>9</v>
      </c>
      <c r="D87" s="7" t="s">
        <v>10</v>
      </c>
      <c r="E87" s="7" t="s">
        <v>31</v>
      </c>
      <c r="F87" s="7" t="s">
        <v>12</v>
      </c>
      <c r="G87" s="7">
        <v>0</v>
      </c>
      <c r="H87" s="7">
        <v>0</v>
      </c>
      <c r="I87" s="7" t="s">
        <v>13</v>
      </c>
      <c r="J87" s="7" t="s">
        <v>14</v>
      </c>
      <c r="K87" s="2"/>
      <c r="L87" s="2"/>
      <c r="M87" s="2"/>
    </row>
    <row r="88" spans="1:13" ht="13.2" x14ac:dyDescent="0.25">
      <c r="A88" s="6">
        <v>45595.519181145835</v>
      </c>
      <c r="B88" s="7" t="s">
        <v>117</v>
      </c>
      <c r="C88" s="7" t="s">
        <v>9</v>
      </c>
      <c r="D88" s="7" t="s">
        <v>10</v>
      </c>
      <c r="E88" s="7" t="s">
        <v>31</v>
      </c>
      <c r="F88" s="7" t="s">
        <v>12</v>
      </c>
      <c r="G88" s="7">
        <v>0</v>
      </c>
      <c r="H88" s="7">
        <v>0</v>
      </c>
      <c r="I88" s="7" t="s">
        <v>24</v>
      </c>
      <c r="J88" s="7" t="s">
        <v>14</v>
      </c>
      <c r="K88" s="2"/>
      <c r="L88" s="2"/>
      <c r="M88" s="2"/>
    </row>
    <row r="89" spans="1:13" ht="13.2" x14ac:dyDescent="0.25">
      <c r="A89" s="6">
        <v>45595.519228668985</v>
      </c>
      <c r="B89" s="7" t="s">
        <v>118</v>
      </c>
      <c r="C89" s="7" t="s">
        <v>9</v>
      </c>
      <c r="D89" s="7" t="s">
        <v>10</v>
      </c>
      <c r="E89" s="7" t="s">
        <v>31</v>
      </c>
      <c r="F89" s="7" t="s">
        <v>23</v>
      </c>
      <c r="G89" s="7">
        <v>-2</v>
      </c>
      <c r="H89" s="7">
        <v>-2</v>
      </c>
      <c r="I89" s="7" t="s">
        <v>24</v>
      </c>
      <c r="J89" s="7" t="s">
        <v>14</v>
      </c>
      <c r="K89" s="2"/>
      <c r="L89" s="2"/>
      <c r="M89" s="2"/>
    </row>
    <row r="90" spans="1:13" ht="13.2" x14ac:dyDescent="0.25">
      <c r="A90" s="6">
        <v>45595.519538449073</v>
      </c>
      <c r="B90" s="7" t="s">
        <v>119</v>
      </c>
      <c r="C90" s="7" t="s">
        <v>9</v>
      </c>
      <c r="D90" s="7" t="s">
        <v>54</v>
      </c>
      <c r="E90" s="7" t="s">
        <v>31</v>
      </c>
      <c r="F90" s="7" t="s">
        <v>12</v>
      </c>
      <c r="G90" s="7">
        <v>0</v>
      </c>
      <c r="H90" s="7">
        <v>0</v>
      </c>
      <c r="I90" s="7" t="s">
        <v>24</v>
      </c>
      <c r="J90" s="7" t="s">
        <v>14</v>
      </c>
      <c r="K90" s="2"/>
      <c r="L90" s="2"/>
      <c r="M90" s="2"/>
    </row>
    <row r="91" spans="1:13" ht="13.2" x14ac:dyDescent="0.25">
      <c r="A91" s="6">
        <v>45595.519685127314</v>
      </c>
      <c r="B91" s="7" t="s">
        <v>120</v>
      </c>
      <c r="C91" s="7" t="s">
        <v>9</v>
      </c>
      <c r="D91" s="7" t="s">
        <v>54</v>
      </c>
      <c r="E91" s="7" t="s">
        <v>31</v>
      </c>
      <c r="F91" s="7" t="s">
        <v>12</v>
      </c>
      <c r="G91" s="7">
        <v>0</v>
      </c>
      <c r="H91" s="7">
        <v>0</v>
      </c>
      <c r="I91" s="7" t="s">
        <v>24</v>
      </c>
      <c r="J91" s="7" t="s">
        <v>14</v>
      </c>
      <c r="K91" s="2"/>
      <c r="L91" s="2"/>
      <c r="M91" s="2"/>
    </row>
    <row r="92" spans="1:13" ht="13.2" x14ac:dyDescent="0.25">
      <c r="A92" s="6">
        <v>45596.508845497687</v>
      </c>
      <c r="B92" s="7" t="s">
        <v>121</v>
      </c>
      <c r="C92" s="7" t="s">
        <v>9</v>
      </c>
      <c r="D92" s="7" t="s">
        <v>10</v>
      </c>
      <c r="E92" s="7" t="s">
        <v>17</v>
      </c>
      <c r="F92" s="7" t="s">
        <v>23</v>
      </c>
      <c r="G92" s="7">
        <v>-1</v>
      </c>
      <c r="H92" s="7">
        <v>-1</v>
      </c>
      <c r="I92" s="7" t="s">
        <v>24</v>
      </c>
      <c r="J92" s="7" t="s">
        <v>14</v>
      </c>
      <c r="K92" s="2"/>
      <c r="L92" s="2"/>
      <c r="M92" s="2"/>
    </row>
    <row r="93" spans="1:13" ht="13.2" x14ac:dyDescent="0.25">
      <c r="A93" s="6">
        <v>45596.509135613422</v>
      </c>
      <c r="B93" s="7" t="s">
        <v>122</v>
      </c>
      <c r="C93" s="7" t="s">
        <v>16</v>
      </c>
      <c r="D93" s="7" t="s">
        <v>10</v>
      </c>
      <c r="E93" s="7" t="s">
        <v>17</v>
      </c>
      <c r="F93" s="7" t="s">
        <v>23</v>
      </c>
      <c r="G93" s="7">
        <v>2</v>
      </c>
      <c r="H93" s="7">
        <v>0</v>
      </c>
      <c r="I93" s="7" t="s">
        <v>20</v>
      </c>
      <c r="J93" s="7" t="s">
        <v>14</v>
      </c>
      <c r="K93" s="2"/>
      <c r="L93" s="2"/>
      <c r="M93" s="2"/>
    </row>
    <row r="94" spans="1:13" ht="13.2" x14ac:dyDescent="0.25">
      <c r="A94" s="6">
        <v>45596.509267581016</v>
      </c>
      <c r="B94" s="7" t="s">
        <v>123</v>
      </c>
      <c r="C94" s="7" t="s">
        <v>9</v>
      </c>
      <c r="D94" s="7" t="s">
        <v>10</v>
      </c>
      <c r="E94" s="7" t="s">
        <v>11</v>
      </c>
      <c r="F94" s="7" t="s">
        <v>12</v>
      </c>
      <c r="G94" s="7">
        <v>-2</v>
      </c>
      <c r="H94" s="7">
        <v>-1</v>
      </c>
      <c r="I94" s="7" t="s">
        <v>20</v>
      </c>
      <c r="J94" s="7" t="s">
        <v>45</v>
      </c>
      <c r="K94" s="2"/>
      <c r="L94" s="2"/>
      <c r="M94" s="2"/>
    </row>
    <row r="95" spans="1:13" ht="13.2" x14ac:dyDescent="0.25">
      <c r="A95" s="6">
        <v>45596.509268483795</v>
      </c>
      <c r="B95" s="7" t="s">
        <v>124</v>
      </c>
      <c r="C95" s="7" t="s">
        <v>16</v>
      </c>
      <c r="D95" s="7" t="s">
        <v>10</v>
      </c>
      <c r="E95" s="7" t="s">
        <v>29</v>
      </c>
      <c r="F95" s="7" t="s">
        <v>41</v>
      </c>
      <c r="G95" s="7">
        <v>0</v>
      </c>
      <c r="H95" s="7">
        <v>0</v>
      </c>
      <c r="I95" s="7" t="s">
        <v>20</v>
      </c>
      <c r="J95" s="7" t="s">
        <v>14</v>
      </c>
      <c r="K95" s="2"/>
      <c r="L95" s="2"/>
      <c r="M95" s="2"/>
    </row>
    <row r="96" spans="1:13" ht="13.2" x14ac:dyDescent="0.25">
      <c r="A96" s="6">
        <v>45596.50998318287</v>
      </c>
      <c r="B96" s="7" t="s">
        <v>125</v>
      </c>
      <c r="C96" s="7" t="s">
        <v>9</v>
      </c>
      <c r="D96" s="7" t="s">
        <v>10</v>
      </c>
      <c r="E96" s="7" t="s">
        <v>96</v>
      </c>
      <c r="F96" s="7" t="s">
        <v>23</v>
      </c>
      <c r="G96" s="7">
        <v>2</v>
      </c>
      <c r="H96" s="7">
        <v>-1</v>
      </c>
      <c r="I96" s="7" t="s">
        <v>20</v>
      </c>
      <c r="J96" s="7" t="s">
        <v>14</v>
      </c>
      <c r="K96" s="2"/>
      <c r="L96" s="2"/>
      <c r="M96" s="2"/>
    </row>
    <row r="97" spans="1:34" ht="13.2" x14ac:dyDescent="0.25">
      <c r="A97" s="6">
        <v>45596.510196006944</v>
      </c>
      <c r="B97" s="7" t="s">
        <v>126</v>
      </c>
      <c r="C97" s="7" t="s">
        <v>9</v>
      </c>
      <c r="D97" s="7" t="s">
        <v>10</v>
      </c>
      <c r="E97" s="7" t="s">
        <v>17</v>
      </c>
      <c r="F97" s="7" t="s">
        <v>23</v>
      </c>
      <c r="G97" s="7">
        <v>-1</v>
      </c>
      <c r="H97" s="7">
        <v>0</v>
      </c>
      <c r="I97" s="7" t="s">
        <v>18</v>
      </c>
      <c r="J97" s="7" t="s">
        <v>14</v>
      </c>
      <c r="K97" s="2"/>
      <c r="L97" s="2"/>
      <c r="M97" s="2"/>
    </row>
    <row r="98" spans="1:34" ht="13.2" x14ac:dyDescent="0.25">
      <c r="A98" s="6">
        <v>45596.692690277778</v>
      </c>
      <c r="B98" s="7" t="s">
        <v>127</v>
      </c>
      <c r="C98" s="7" t="s">
        <v>9</v>
      </c>
      <c r="D98" s="7" t="s">
        <v>10</v>
      </c>
      <c r="E98" s="7" t="s">
        <v>31</v>
      </c>
      <c r="F98" s="7" t="s">
        <v>12</v>
      </c>
      <c r="G98" s="7">
        <v>0</v>
      </c>
      <c r="H98" s="7">
        <v>0</v>
      </c>
      <c r="I98" s="7" t="s">
        <v>18</v>
      </c>
      <c r="J98" s="7" t="s">
        <v>14</v>
      </c>
      <c r="K98" s="2"/>
      <c r="L98" s="2"/>
      <c r="M98" s="2"/>
    </row>
    <row r="99" spans="1:34" ht="13.2" x14ac:dyDescent="0.25">
      <c r="A99" s="6">
        <v>45601.488339814816</v>
      </c>
      <c r="B99" s="7" t="s">
        <v>128</v>
      </c>
      <c r="C99" s="7" t="s">
        <v>16</v>
      </c>
      <c r="D99" s="7" t="s">
        <v>54</v>
      </c>
      <c r="E99" s="7" t="s">
        <v>22</v>
      </c>
      <c r="F99" s="7" t="s">
        <v>23</v>
      </c>
      <c r="G99" s="7">
        <v>0</v>
      </c>
      <c r="H99" s="7">
        <v>0</v>
      </c>
      <c r="I99" s="7" t="s">
        <v>18</v>
      </c>
      <c r="J99" s="7" t="s">
        <v>14</v>
      </c>
      <c r="K99" s="2"/>
      <c r="L99" s="2"/>
      <c r="M99" s="2"/>
    </row>
    <row r="100" spans="1:34" ht="13.2" x14ac:dyDescent="0.25">
      <c r="A100" s="6">
        <v>45601.501754537036</v>
      </c>
      <c r="B100" s="7" t="s">
        <v>129</v>
      </c>
      <c r="C100" s="7" t="s">
        <v>9</v>
      </c>
      <c r="D100" s="7" t="s">
        <v>10</v>
      </c>
      <c r="E100" s="7" t="s">
        <v>17</v>
      </c>
      <c r="F100" s="7" t="s">
        <v>12</v>
      </c>
      <c r="G100" s="7">
        <v>-1</v>
      </c>
      <c r="H100" s="7">
        <v>0</v>
      </c>
      <c r="I100" s="7" t="s">
        <v>13</v>
      </c>
      <c r="J100" s="7" t="s">
        <v>14</v>
      </c>
      <c r="K100" s="2"/>
      <c r="L100" s="2"/>
      <c r="M100" s="2"/>
    </row>
    <row r="101" spans="1:34" ht="13.2" x14ac:dyDescent="0.25">
      <c r="A101" s="6">
        <v>45601.502476805559</v>
      </c>
      <c r="B101" s="7" t="s">
        <v>130</v>
      </c>
      <c r="C101" s="7" t="s">
        <v>9</v>
      </c>
      <c r="D101" s="7" t="s">
        <v>10</v>
      </c>
      <c r="E101" s="7" t="s">
        <v>17</v>
      </c>
      <c r="F101" s="7" t="s">
        <v>12</v>
      </c>
      <c r="G101" s="7">
        <v>-1</v>
      </c>
      <c r="H101" s="7">
        <v>0</v>
      </c>
      <c r="I101" s="7" t="s">
        <v>20</v>
      </c>
      <c r="J101" s="7" t="s">
        <v>14</v>
      </c>
      <c r="K101" s="2"/>
      <c r="L101" s="2"/>
      <c r="M101" s="2"/>
    </row>
    <row r="102" spans="1:34" ht="13.2" x14ac:dyDescent="0.25">
      <c r="A102" s="6">
        <v>45602.476790219909</v>
      </c>
      <c r="B102" s="7" t="s">
        <v>131</v>
      </c>
      <c r="C102" s="7" t="s">
        <v>9</v>
      </c>
      <c r="D102" s="7" t="s">
        <v>10</v>
      </c>
      <c r="E102" s="7" t="s">
        <v>63</v>
      </c>
      <c r="F102" s="7" t="s">
        <v>55</v>
      </c>
      <c r="G102" s="7">
        <v>-3</v>
      </c>
      <c r="H102" s="7">
        <v>-2</v>
      </c>
      <c r="I102" s="7" t="s">
        <v>18</v>
      </c>
      <c r="J102" s="7" t="s">
        <v>45</v>
      </c>
      <c r="K102" s="2"/>
      <c r="L102" s="2"/>
      <c r="M102" s="2"/>
    </row>
    <row r="103" spans="1:34" ht="13.2" x14ac:dyDescent="0.25">
      <c r="A103" s="6">
        <v>45602.476829803243</v>
      </c>
      <c r="B103" s="7" t="s">
        <v>132</v>
      </c>
      <c r="C103" s="7" t="s">
        <v>9</v>
      </c>
      <c r="D103" s="7" t="s">
        <v>10</v>
      </c>
      <c r="E103" s="7" t="s">
        <v>63</v>
      </c>
      <c r="F103" s="7" t="s">
        <v>23</v>
      </c>
      <c r="G103" s="7">
        <v>-2</v>
      </c>
      <c r="H103" s="7">
        <v>0</v>
      </c>
      <c r="I103" s="7" t="s">
        <v>18</v>
      </c>
      <c r="J103" s="7" t="s">
        <v>45</v>
      </c>
      <c r="K103" s="2"/>
      <c r="L103" s="2"/>
      <c r="M103" s="2"/>
    </row>
    <row r="104" spans="1:34" ht="13.2" x14ac:dyDescent="0.25">
      <c r="A104" s="6">
        <v>45603.523143587961</v>
      </c>
      <c r="B104" s="7" t="s">
        <v>133</v>
      </c>
      <c r="C104" s="7" t="s">
        <v>9</v>
      </c>
      <c r="D104" s="7" t="s">
        <v>10</v>
      </c>
      <c r="E104" s="7" t="s">
        <v>17</v>
      </c>
      <c r="F104" s="7" t="s">
        <v>12</v>
      </c>
      <c r="G104" s="7">
        <v>0</v>
      </c>
      <c r="H104" s="7">
        <v>0</v>
      </c>
      <c r="I104" s="7" t="s">
        <v>13</v>
      </c>
      <c r="J104" s="7" t="s">
        <v>45</v>
      </c>
      <c r="K104" s="2"/>
      <c r="L104" s="2"/>
      <c r="M104" s="2"/>
    </row>
    <row r="105" spans="1:34" ht="13.2" x14ac:dyDescent="0.25">
      <c r="A105" s="6">
        <v>45603.525905787035</v>
      </c>
      <c r="B105" s="7" t="s">
        <v>134</v>
      </c>
      <c r="C105" s="7" t="s">
        <v>16</v>
      </c>
      <c r="D105" s="7" t="s">
        <v>10</v>
      </c>
      <c r="E105" s="7" t="s">
        <v>60</v>
      </c>
      <c r="F105" s="7" t="s">
        <v>12</v>
      </c>
      <c r="G105" s="7">
        <v>0</v>
      </c>
      <c r="H105" s="7">
        <v>0</v>
      </c>
      <c r="I105" s="7" t="s">
        <v>20</v>
      </c>
      <c r="J105" s="7" t="s">
        <v>14</v>
      </c>
      <c r="K105" s="2"/>
      <c r="L105" s="2"/>
      <c r="M105" s="2"/>
    </row>
    <row r="106" spans="1:34" ht="13.2" x14ac:dyDescent="0.25">
      <c r="A106" s="6">
        <v>45603.52591449074</v>
      </c>
      <c r="B106" s="7" t="s">
        <v>135</v>
      </c>
      <c r="C106" s="7" t="s">
        <v>16</v>
      </c>
      <c r="D106" s="7" t="s">
        <v>10</v>
      </c>
      <c r="E106" s="7" t="s">
        <v>60</v>
      </c>
      <c r="F106" s="7" t="s">
        <v>12</v>
      </c>
      <c r="G106" s="7">
        <v>0</v>
      </c>
      <c r="H106" s="7">
        <v>0</v>
      </c>
      <c r="I106" s="7" t="s">
        <v>20</v>
      </c>
      <c r="J106" s="7" t="s">
        <v>14</v>
      </c>
      <c r="K106" s="2"/>
      <c r="L106" s="2"/>
      <c r="M106" s="2"/>
    </row>
    <row r="107" spans="1:34" ht="13.2" x14ac:dyDescent="0.25">
      <c r="A107" s="6">
        <v>45608.543403090276</v>
      </c>
      <c r="B107" s="7" t="s">
        <v>136</v>
      </c>
      <c r="C107" s="7" t="s">
        <v>9</v>
      </c>
      <c r="D107" s="7" t="s">
        <v>10</v>
      </c>
      <c r="E107" s="7" t="s">
        <v>22</v>
      </c>
      <c r="F107" s="7" t="s">
        <v>23</v>
      </c>
      <c r="G107" s="7">
        <v>1</v>
      </c>
      <c r="H107" s="7">
        <v>1</v>
      </c>
      <c r="I107" s="7" t="s">
        <v>13</v>
      </c>
      <c r="J107" s="7" t="s">
        <v>14</v>
      </c>
      <c r="K107" s="2"/>
      <c r="L107" s="2"/>
      <c r="M107" s="2"/>
    </row>
    <row r="108" spans="1:34" ht="13.2" x14ac:dyDescent="0.25">
      <c r="A108" s="6">
        <v>45614.578437118056</v>
      </c>
      <c r="B108" s="7" t="s">
        <v>137</v>
      </c>
      <c r="C108" s="7" t="s">
        <v>9</v>
      </c>
      <c r="D108" s="7" t="s">
        <v>10</v>
      </c>
      <c r="E108" s="7" t="s">
        <v>17</v>
      </c>
      <c r="F108" s="7" t="s">
        <v>12</v>
      </c>
      <c r="G108" s="7">
        <v>0</v>
      </c>
      <c r="H108" s="7">
        <v>-1</v>
      </c>
      <c r="I108" s="7" t="s">
        <v>24</v>
      </c>
      <c r="J108" s="7" t="s">
        <v>14</v>
      </c>
      <c r="K108" s="2"/>
      <c r="L108" s="2"/>
      <c r="M108" s="2"/>
    </row>
    <row r="110" spans="1:34" ht="15.75" customHeight="1" x14ac:dyDescent="0.25">
      <c r="A110" s="30" t="s">
        <v>138</v>
      </c>
      <c r="B110" s="30" t="s">
        <v>141</v>
      </c>
      <c r="C110" s="30"/>
      <c r="D110" s="30"/>
      <c r="E110" s="30"/>
      <c r="F110" s="30"/>
      <c r="G110" s="30"/>
      <c r="H110" s="30"/>
      <c r="I110" s="30"/>
      <c r="J110" s="30"/>
      <c r="K110" s="30"/>
      <c r="L110" s="30" t="s">
        <v>156</v>
      </c>
      <c r="M110" s="30"/>
      <c r="N110" s="30"/>
      <c r="O110" s="30"/>
      <c r="P110" s="34" t="s">
        <v>157</v>
      </c>
      <c r="Q110" s="35"/>
      <c r="R110" s="35"/>
      <c r="S110" s="35"/>
      <c r="T110" s="35"/>
      <c r="U110" s="35"/>
      <c r="V110" s="41"/>
      <c r="W110" s="34" t="s">
        <v>158</v>
      </c>
      <c r="X110" s="35"/>
      <c r="Y110" s="35"/>
      <c r="Z110" s="35"/>
      <c r="AA110" s="35"/>
      <c r="AB110" s="30" t="s">
        <v>159</v>
      </c>
      <c r="AC110" s="30"/>
      <c r="AD110" s="30"/>
      <c r="AE110" s="30"/>
      <c r="AF110" s="30" t="s">
        <v>160</v>
      </c>
      <c r="AG110" s="30"/>
      <c r="AH110" s="30"/>
    </row>
    <row r="111" spans="1:34" ht="15.75" customHeight="1" x14ac:dyDescent="0.25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6"/>
      <c r="Q111" s="37"/>
      <c r="R111" s="37"/>
      <c r="S111" s="37"/>
      <c r="T111" s="37"/>
      <c r="U111" s="37"/>
      <c r="V111" s="42"/>
      <c r="W111" s="36"/>
      <c r="X111" s="37"/>
      <c r="Y111" s="37"/>
      <c r="Z111" s="37"/>
      <c r="AA111" s="37"/>
      <c r="AB111" s="30"/>
      <c r="AC111" s="30"/>
      <c r="AD111" s="30"/>
      <c r="AE111" s="30"/>
      <c r="AF111" s="30"/>
      <c r="AG111" s="30"/>
      <c r="AH111" s="30"/>
    </row>
    <row r="112" spans="1:34" ht="15.75" customHeight="1" x14ac:dyDescent="0.25">
      <c r="A112" s="30"/>
      <c r="B112" s="1" t="s">
        <v>142</v>
      </c>
      <c r="C112" s="1" t="s">
        <v>143</v>
      </c>
      <c r="D112" s="1" t="s">
        <v>144</v>
      </c>
      <c r="E112" s="1" t="s">
        <v>145</v>
      </c>
      <c r="F112" s="1" t="s">
        <v>146</v>
      </c>
      <c r="G112" s="1" t="s">
        <v>147</v>
      </c>
      <c r="H112" s="1" t="s">
        <v>148</v>
      </c>
      <c r="I112" s="1" t="s">
        <v>149</v>
      </c>
      <c r="J112" s="1" t="s">
        <v>150</v>
      </c>
      <c r="K112" s="1" t="s">
        <v>151</v>
      </c>
      <c r="L112" s="1" t="s">
        <v>152</v>
      </c>
      <c r="M112" s="1" t="s">
        <v>153</v>
      </c>
      <c r="N112" s="1" t="s">
        <v>154</v>
      </c>
      <c r="O112" s="1" t="s">
        <v>155</v>
      </c>
      <c r="P112" s="1">
        <v>-3</v>
      </c>
      <c r="Q112" s="1">
        <v>-2</v>
      </c>
      <c r="R112" s="1">
        <v>-1</v>
      </c>
      <c r="S112" s="1">
        <v>0</v>
      </c>
      <c r="T112" s="1">
        <v>1</v>
      </c>
      <c r="U112" s="1">
        <v>2</v>
      </c>
      <c r="V112" s="1">
        <v>3</v>
      </c>
      <c r="W112" s="1">
        <v>-2</v>
      </c>
      <c r="X112" s="1">
        <v>-1</v>
      </c>
      <c r="Y112" s="1">
        <v>0</v>
      </c>
      <c r="Z112" s="1">
        <v>1</v>
      </c>
      <c r="AA112" s="1">
        <v>2</v>
      </c>
      <c r="AB112" s="1" t="s">
        <v>13</v>
      </c>
      <c r="AC112" s="1" t="s">
        <v>18</v>
      </c>
      <c r="AD112" s="1" t="s">
        <v>20</v>
      </c>
      <c r="AE112" s="1" t="s">
        <v>24</v>
      </c>
      <c r="AF112" s="1" t="s">
        <v>161</v>
      </c>
      <c r="AG112" s="1" t="s">
        <v>162</v>
      </c>
      <c r="AH112" s="1" t="s">
        <v>163</v>
      </c>
    </row>
    <row r="113" spans="1:41" ht="15.75" customHeight="1" x14ac:dyDescent="0.25">
      <c r="A113" s="1" t="s">
        <v>139</v>
      </c>
      <c r="B113" s="1">
        <v>6</v>
      </c>
      <c r="C113" s="1">
        <v>12</v>
      </c>
      <c r="D113" s="1">
        <v>3</v>
      </c>
      <c r="E113" s="1">
        <v>2</v>
      </c>
      <c r="F113" s="1">
        <v>4</v>
      </c>
      <c r="G113" s="1">
        <v>7</v>
      </c>
      <c r="H113" s="1">
        <v>3</v>
      </c>
      <c r="I113" s="1">
        <v>7</v>
      </c>
      <c r="J113" s="1">
        <v>0</v>
      </c>
      <c r="K113" s="1">
        <v>4</v>
      </c>
      <c r="L113" s="1">
        <v>5</v>
      </c>
      <c r="M113" s="1">
        <v>19</v>
      </c>
      <c r="N113" s="1">
        <v>17</v>
      </c>
      <c r="O113" s="1">
        <v>4</v>
      </c>
      <c r="P113" s="1">
        <v>0</v>
      </c>
      <c r="Q113" s="1">
        <v>11</v>
      </c>
      <c r="R113" s="1">
        <v>9</v>
      </c>
      <c r="S113" s="1">
        <v>15</v>
      </c>
      <c r="T113" s="1">
        <v>7</v>
      </c>
      <c r="U113" s="1">
        <v>3</v>
      </c>
      <c r="V113" s="1">
        <v>0</v>
      </c>
      <c r="W113" s="1">
        <v>1</v>
      </c>
      <c r="X113" s="1">
        <v>4</v>
      </c>
      <c r="Y113" s="1">
        <v>37</v>
      </c>
      <c r="Z113" s="1">
        <v>3</v>
      </c>
      <c r="AA113" s="1">
        <v>0</v>
      </c>
      <c r="AB113" s="1">
        <v>6</v>
      </c>
      <c r="AC113" s="1">
        <v>10</v>
      </c>
      <c r="AD113" s="1">
        <v>21</v>
      </c>
      <c r="AE113" s="1">
        <v>8</v>
      </c>
      <c r="AF113" s="1">
        <v>12</v>
      </c>
      <c r="AG113" s="1">
        <v>32</v>
      </c>
      <c r="AH113" s="1">
        <v>1</v>
      </c>
    </row>
    <row r="114" spans="1:41" ht="15.75" customHeight="1" x14ac:dyDescent="0.25">
      <c r="A114" s="1" t="s">
        <v>140</v>
      </c>
      <c r="B114" s="1">
        <v>4</v>
      </c>
      <c r="C114" s="1">
        <v>8</v>
      </c>
      <c r="D114" s="1">
        <v>6</v>
      </c>
      <c r="E114" s="1">
        <v>3</v>
      </c>
      <c r="F114" s="1">
        <v>9</v>
      </c>
      <c r="G114" s="1">
        <v>3</v>
      </c>
      <c r="H114" s="1">
        <v>3</v>
      </c>
      <c r="I114" s="1">
        <v>10</v>
      </c>
      <c r="J114" s="1">
        <v>4</v>
      </c>
      <c r="K114" s="1">
        <v>9</v>
      </c>
      <c r="L114" s="1">
        <v>4</v>
      </c>
      <c r="M114" s="1">
        <v>28</v>
      </c>
      <c r="N114" s="1">
        <v>29</v>
      </c>
      <c r="O114" s="1">
        <v>2</v>
      </c>
      <c r="P114" s="1">
        <v>4</v>
      </c>
      <c r="Q114" s="1">
        <v>15</v>
      </c>
      <c r="R114" s="1">
        <v>12</v>
      </c>
      <c r="S114" s="1">
        <v>19</v>
      </c>
      <c r="T114" s="1">
        <v>8</v>
      </c>
      <c r="U114" s="1">
        <v>3</v>
      </c>
      <c r="V114" s="1">
        <v>1</v>
      </c>
      <c r="W114" s="1">
        <v>4</v>
      </c>
      <c r="X114" s="1">
        <v>7</v>
      </c>
      <c r="Y114" s="1">
        <v>45</v>
      </c>
      <c r="Z114" s="1">
        <v>6</v>
      </c>
      <c r="AA114" s="1">
        <v>0</v>
      </c>
      <c r="AB114" s="1">
        <v>11</v>
      </c>
      <c r="AC114" s="1">
        <v>16</v>
      </c>
      <c r="AD114" s="1">
        <v>9</v>
      </c>
      <c r="AE114" s="1">
        <v>27</v>
      </c>
      <c r="AF114" s="1">
        <v>13</v>
      </c>
      <c r="AG114" s="1">
        <v>47</v>
      </c>
      <c r="AH114" s="1">
        <v>2</v>
      </c>
    </row>
    <row r="117" spans="1:41" ht="15.75" customHeight="1" x14ac:dyDescent="0.3">
      <c r="S117" s="9" t="s">
        <v>170</v>
      </c>
      <c r="T117" s="38" t="s">
        <v>171</v>
      </c>
      <c r="U117" s="38"/>
      <c r="V117" s="8" t="s">
        <v>173</v>
      </c>
      <c r="W117" s="8" t="s">
        <v>174</v>
      </c>
      <c r="X117" s="8" t="s">
        <v>175</v>
      </c>
      <c r="Y117" s="8" t="s">
        <v>176</v>
      </c>
      <c r="AA117" s="9" t="s">
        <v>177</v>
      </c>
      <c r="AB117" s="28" t="s">
        <v>178</v>
      </c>
      <c r="AC117" s="29"/>
      <c r="AD117" s="9" t="s">
        <v>179</v>
      </c>
      <c r="AE117" s="9" t="s">
        <v>9</v>
      </c>
      <c r="AF117" s="9" t="s">
        <v>175</v>
      </c>
      <c r="AG117" s="9" t="s">
        <v>176</v>
      </c>
      <c r="AI117" s="9" t="s">
        <v>181</v>
      </c>
      <c r="AJ117" s="38" t="s">
        <v>171</v>
      </c>
      <c r="AK117" s="38"/>
      <c r="AL117" s="43" t="s">
        <v>189</v>
      </c>
      <c r="AM117" s="43" t="s">
        <v>190</v>
      </c>
      <c r="AN117" s="43" t="s">
        <v>175</v>
      </c>
      <c r="AO117" s="43" t="s">
        <v>176</v>
      </c>
    </row>
    <row r="118" spans="1:41" ht="15.75" customHeight="1" x14ac:dyDescent="0.3">
      <c r="S118" s="9">
        <v>-3</v>
      </c>
      <c r="T118" s="9">
        <v>4</v>
      </c>
      <c r="U118" s="9">
        <f>S118*T118</f>
        <v>-12</v>
      </c>
      <c r="V118" s="8">
        <v>0</v>
      </c>
      <c r="W118" s="9">
        <v>4</v>
      </c>
      <c r="X118" s="11">
        <f>V118/45</f>
        <v>0</v>
      </c>
      <c r="Y118" s="11">
        <f>W118/62</f>
        <v>6.4516129032258063E-2</v>
      </c>
      <c r="AA118" s="13">
        <v>-2</v>
      </c>
      <c r="AB118" s="13">
        <v>5</v>
      </c>
      <c r="AC118" s="13">
        <f>AA118*AB118</f>
        <v>-10</v>
      </c>
      <c r="AD118" s="13">
        <v>1</v>
      </c>
      <c r="AE118" s="13">
        <v>4</v>
      </c>
      <c r="AF118" s="14">
        <f>AD118/45</f>
        <v>2.2222222222222223E-2</v>
      </c>
      <c r="AG118" s="14">
        <f>AE118/62</f>
        <v>6.4516129032258063E-2</v>
      </c>
      <c r="AI118" s="12" t="s">
        <v>45</v>
      </c>
      <c r="AJ118" s="1">
        <v>25</v>
      </c>
      <c r="AK118" s="16">
        <f>AJ118/107</f>
        <v>0.23364485981308411</v>
      </c>
      <c r="AL118" s="1">
        <v>12</v>
      </c>
      <c r="AM118" s="1">
        <v>13</v>
      </c>
      <c r="AN118" s="16">
        <f>AL118/45</f>
        <v>0.26666666666666666</v>
      </c>
      <c r="AO118" s="16">
        <f>AM118/62</f>
        <v>0.20967741935483872</v>
      </c>
    </row>
    <row r="119" spans="1:41" ht="15.75" customHeight="1" x14ac:dyDescent="0.3">
      <c r="S119" s="9">
        <v>-2</v>
      </c>
      <c r="T119" s="9">
        <v>26</v>
      </c>
      <c r="U119" s="9">
        <f t="shared" ref="U119:U124" si="0">S119*T119</f>
        <v>-52</v>
      </c>
      <c r="V119" s="8">
        <v>11</v>
      </c>
      <c r="W119" s="9">
        <v>15</v>
      </c>
      <c r="X119" s="11">
        <f>V119/45</f>
        <v>0.24444444444444444</v>
      </c>
      <c r="Y119" s="11">
        <f>W119/62</f>
        <v>0.24193548387096775</v>
      </c>
      <c r="AA119" s="13">
        <v>-1</v>
      </c>
      <c r="AB119" s="13">
        <v>11</v>
      </c>
      <c r="AC119" s="13">
        <f t="shared" ref="AC119:AC122" si="1">AA119*AB119</f>
        <v>-11</v>
      </c>
      <c r="AD119" s="13">
        <v>4</v>
      </c>
      <c r="AE119" s="13">
        <v>7</v>
      </c>
      <c r="AF119" s="14">
        <f t="shared" ref="AF119:AF122" si="2">AD119/45</f>
        <v>8.8888888888888892E-2</v>
      </c>
      <c r="AG119" s="14">
        <f t="shared" ref="AG119:AG122" si="3">AE119/62</f>
        <v>0.11290322580645161</v>
      </c>
      <c r="AI119" s="12" t="s">
        <v>14</v>
      </c>
      <c r="AJ119" s="1">
        <v>79</v>
      </c>
      <c r="AK119" s="16">
        <f t="shared" ref="AK119:AK120" si="4">AJ119/107</f>
        <v>0.73831775700934577</v>
      </c>
      <c r="AL119" s="1">
        <v>32</v>
      </c>
      <c r="AM119" s="1">
        <v>47</v>
      </c>
      <c r="AN119" s="16">
        <f>AL119/45</f>
        <v>0.71111111111111114</v>
      </c>
      <c r="AO119" s="16">
        <f t="shared" ref="AO119:AO120" si="5">AM119/62</f>
        <v>0.75806451612903225</v>
      </c>
    </row>
    <row r="120" spans="1:41" ht="15.75" customHeight="1" x14ac:dyDescent="0.3">
      <c r="S120" s="9">
        <v>-1</v>
      </c>
      <c r="T120" s="9">
        <v>21</v>
      </c>
      <c r="U120" s="9">
        <f t="shared" si="0"/>
        <v>-21</v>
      </c>
      <c r="V120" s="8">
        <v>9</v>
      </c>
      <c r="W120" s="9">
        <v>12</v>
      </c>
      <c r="X120" s="11">
        <f t="shared" ref="X120:X124" si="6">V120/45</f>
        <v>0.2</v>
      </c>
      <c r="Y120" s="11">
        <f t="shared" ref="Y120:Y124" si="7">W120/62</f>
        <v>0.19354838709677419</v>
      </c>
      <c r="AA120" s="13">
        <v>0</v>
      </c>
      <c r="AB120" s="13">
        <v>83</v>
      </c>
      <c r="AC120" s="13">
        <f t="shared" si="1"/>
        <v>0</v>
      </c>
      <c r="AD120" s="13">
        <v>37</v>
      </c>
      <c r="AE120" s="13">
        <v>45</v>
      </c>
      <c r="AF120" s="20">
        <f t="shared" si="2"/>
        <v>0.82222222222222219</v>
      </c>
      <c r="AG120" s="20">
        <f t="shared" si="3"/>
        <v>0.72580645161290325</v>
      </c>
      <c r="AI120" s="12" t="s">
        <v>34</v>
      </c>
      <c r="AJ120" s="1">
        <v>3</v>
      </c>
      <c r="AK120" s="16">
        <f t="shared" si="4"/>
        <v>2.8037383177570093E-2</v>
      </c>
      <c r="AL120" s="1">
        <v>1</v>
      </c>
      <c r="AM120" s="1">
        <v>2</v>
      </c>
      <c r="AN120" s="16">
        <f>AL120/45</f>
        <v>2.2222222222222223E-2</v>
      </c>
      <c r="AO120" s="16">
        <f t="shared" si="5"/>
        <v>3.2258064516129031E-2</v>
      </c>
    </row>
    <row r="121" spans="1:41" ht="15.75" customHeight="1" x14ac:dyDescent="0.3">
      <c r="S121" s="9">
        <v>0</v>
      </c>
      <c r="T121" s="9">
        <v>34</v>
      </c>
      <c r="U121" s="9">
        <f t="shared" si="0"/>
        <v>0</v>
      </c>
      <c r="V121" s="8">
        <v>15</v>
      </c>
      <c r="W121" s="9">
        <v>19</v>
      </c>
      <c r="X121" s="11">
        <f t="shared" si="6"/>
        <v>0.33333333333333331</v>
      </c>
      <c r="Y121" s="11">
        <f t="shared" si="7"/>
        <v>0.30645161290322581</v>
      </c>
      <c r="AA121" s="13">
        <v>1</v>
      </c>
      <c r="AB121" s="13">
        <v>9</v>
      </c>
      <c r="AC121" s="13">
        <f t="shared" si="1"/>
        <v>9</v>
      </c>
      <c r="AD121" s="13">
        <v>3</v>
      </c>
      <c r="AE121" s="13">
        <v>6</v>
      </c>
      <c r="AF121" s="14">
        <f t="shared" si="2"/>
        <v>6.6666666666666666E-2</v>
      </c>
      <c r="AG121" s="14">
        <f t="shared" si="3"/>
        <v>9.6774193548387094E-2</v>
      </c>
    </row>
    <row r="122" spans="1:41" ht="15.75" customHeight="1" x14ac:dyDescent="0.3">
      <c r="S122" s="9">
        <v>1</v>
      </c>
      <c r="T122" s="9">
        <v>15</v>
      </c>
      <c r="U122" s="9">
        <f t="shared" si="0"/>
        <v>15</v>
      </c>
      <c r="V122" s="8">
        <v>7</v>
      </c>
      <c r="W122" s="9">
        <v>8</v>
      </c>
      <c r="X122" s="11">
        <f t="shared" si="6"/>
        <v>0.15555555555555556</v>
      </c>
      <c r="Y122" s="11">
        <f t="shared" si="7"/>
        <v>0.12903225806451613</v>
      </c>
      <c r="AA122" s="13">
        <v>2</v>
      </c>
      <c r="AB122" s="13">
        <v>0</v>
      </c>
      <c r="AC122" s="13">
        <f t="shared" si="1"/>
        <v>0</v>
      </c>
      <c r="AD122" s="13">
        <v>0</v>
      </c>
      <c r="AE122" s="13">
        <v>0</v>
      </c>
      <c r="AF122" s="14">
        <f t="shared" si="2"/>
        <v>0</v>
      </c>
      <c r="AG122" s="14">
        <f t="shared" si="3"/>
        <v>0</v>
      </c>
    </row>
    <row r="123" spans="1:41" ht="15.75" customHeight="1" x14ac:dyDescent="0.3">
      <c r="S123" s="9">
        <v>2</v>
      </c>
      <c r="T123" s="9">
        <v>6</v>
      </c>
      <c r="U123" s="9">
        <f t="shared" si="0"/>
        <v>12</v>
      </c>
      <c r="V123" s="8">
        <v>3</v>
      </c>
      <c r="W123" s="9">
        <v>3</v>
      </c>
      <c r="X123" s="11">
        <f t="shared" si="6"/>
        <v>6.6666666666666666E-2</v>
      </c>
      <c r="Y123" s="11">
        <f t="shared" si="7"/>
        <v>4.8387096774193547E-2</v>
      </c>
      <c r="AA123" s="13"/>
      <c r="AB123" s="13"/>
      <c r="AC123" s="13">
        <f>SUM(AC118:AC122)</f>
        <v>-12</v>
      </c>
      <c r="AD123" s="13">
        <f>SUM(AD118:AD122)</f>
        <v>45</v>
      </c>
      <c r="AE123" s="13">
        <f>SUM(AE118:AE122)</f>
        <v>62</v>
      </c>
      <c r="AF123" s="13"/>
      <c r="AG123" s="13"/>
    </row>
    <row r="124" spans="1:41" ht="15.75" customHeight="1" x14ac:dyDescent="0.3">
      <c r="S124" s="9">
        <v>3</v>
      </c>
      <c r="T124" s="9">
        <v>1</v>
      </c>
      <c r="U124" s="9">
        <f t="shared" si="0"/>
        <v>3</v>
      </c>
      <c r="V124" s="8">
        <v>0</v>
      </c>
      <c r="W124" s="9">
        <v>1</v>
      </c>
      <c r="X124" s="11">
        <f t="shared" si="6"/>
        <v>0</v>
      </c>
      <c r="Y124" s="11">
        <f t="shared" si="7"/>
        <v>1.6129032258064516E-2</v>
      </c>
      <c r="AA124" s="13" t="s">
        <v>180</v>
      </c>
      <c r="AB124" s="13"/>
      <c r="AC124" s="45">
        <f>AC123/107</f>
        <v>-0.11214953271028037</v>
      </c>
      <c r="AD124" s="13"/>
      <c r="AE124" s="13"/>
      <c r="AF124" s="13"/>
      <c r="AG124" s="13"/>
    </row>
    <row r="125" spans="1:41" ht="15.75" customHeight="1" x14ac:dyDescent="0.3">
      <c r="S125" s="9"/>
      <c r="T125" s="9"/>
      <c r="U125" s="9">
        <f>SUM(U118:U124)</f>
        <v>-55</v>
      </c>
      <c r="V125" s="8">
        <f>SUM(V118:V124)</f>
        <v>45</v>
      </c>
      <c r="W125" s="8">
        <f>SUM(W118:W124)</f>
        <v>62</v>
      </c>
      <c r="X125" s="8"/>
      <c r="Y125" s="8"/>
    </row>
    <row r="126" spans="1:41" ht="15.75" customHeight="1" x14ac:dyDescent="0.3">
      <c r="S126" s="38" t="s">
        <v>172</v>
      </c>
      <c r="T126" s="38"/>
      <c r="U126" s="44">
        <f>U125/107</f>
        <v>-0.51401869158878499</v>
      </c>
      <c r="V126" s="8"/>
      <c r="W126" s="8"/>
      <c r="X126" s="8"/>
      <c r="Y126" s="8"/>
    </row>
    <row r="132" spans="1:24" ht="15.75" customHeight="1" x14ac:dyDescent="0.25">
      <c r="A132" s="39" t="s">
        <v>141</v>
      </c>
      <c r="B132" s="31" t="s">
        <v>164</v>
      </c>
      <c r="C132" s="32"/>
      <c r="D132" s="32"/>
      <c r="E132" s="33"/>
      <c r="F132" s="31" t="s">
        <v>157</v>
      </c>
      <c r="G132" s="32"/>
      <c r="H132" s="32"/>
      <c r="I132" s="32"/>
      <c r="J132" s="32"/>
      <c r="K132" s="32"/>
      <c r="L132" s="33"/>
      <c r="M132" s="31" t="s">
        <v>158</v>
      </c>
      <c r="N132" s="32"/>
      <c r="O132" s="32"/>
      <c r="P132" s="32"/>
      <c r="Q132" s="33"/>
      <c r="R132" s="31" t="s">
        <v>159</v>
      </c>
      <c r="S132" s="32"/>
      <c r="T132" s="32"/>
      <c r="U132" s="33"/>
      <c r="V132" s="31" t="s">
        <v>160</v>
      </c>
      <c r="W132" s="32"/>
      <c r="X132" s="33"/>
    </row>
    <row r="133" spans="1:24" ht="15.75" customHeight="1" x14ac:dyDescent="0.25">
      <c r="A133" s="40"/>
      <c r="B133" s="1" t="s">
        <v>165</v>
      </c>
      <c r="C133" s="1" t="s">
        <v>167</v>
      </c>
      <c r="D133" s="1" t="s">
        <v>168</v>
      </c>
      <c r="E133" s="1" t="s">
        <v>166</v>
      </c>
      <c r="F133" s="1">
        <v>-3</v>
      </c>
      <c r="G133" s="1">
        <v>-2</v>
      </c>
      <c r="H133" s="1">
        <v>-1</v>
      </c>
      <c r="I133" s="1">
        <v>0</v>
      </c>
      <c r="J133" s="1">
        <v>1</v>
      </c>
      <c r="K133" s="1">
        <v>2</v>
      </c>
      <c r="L133" s="1">
        <v>3</v>
      </c>
      <c r="M133" s="1">
        <v>-2</v>
      </c>
      <c r="N133" s="1">
        <v>-1</v>
      </c>
      <c r="O133" s="1">
        <v>0</v>
      </c>
      <c r="P133" s="1">
        <v>1</v>
      </c>
      <c r="Q133" s="1">
        <v>2</v>
      </c>
      <c r="R133" s="1" t="s">
        <v>13</v>
      </c>
      <c r="S133" s="1" t="s">
        <v>18</v>
      </c>
      <c r="T133" s="1" t="s">
        <v>20</v>
      </c>
      <c r="U133" s="1" t="s">
        <v>24</v>
      </c>
      <c r="V133" s="1" t="s">
        <v>169</v>
      </c>
      <c r="W133" s="1" t="s">
        <v>162</v>
      </c>
      <c r="X133" s="1" t="s">
        <v>163</v>
      </c>
    </row>
    <row r="134" spans="1:24" ht="15.75" customHeight="1" x14ac:dyDescent="0.25">
      <c r="A134" s="1" t="s">
        <v>142</v>
      </c>
      <c r="B134" s="1">
        <v>2</v>
      </c>
      <c r="C134" s="1">
        <v>6</v>
      </c>
      <c r="D134" s="1">
        <v>2</v>
      </c>
      <c r="E134" s="1">
        <v>0</v>
      </c>
      <c r="F134" s="1">
        <v>2</v>
      </c>
      <c r="G134" s="1">
        <v>4</v>
      </c>
      <c r="H134" s="1">
        <v>0</v>
      </c>
      <c r="I134" s="1">
        <v>3</v>
      </c>
      <c r="J134" s="1">
        <v>1</v>
      </c>
      <c r="K134" s="1">
        <v>0</v>
      </c>
      <c r="L134" s="1">
        <v>0</v>
      </c>
      <c r="M134" s="1">
        <v>2</v>
      </c>
      <c r="N134" s="1">
        <v>0</v>
      </c>
      <c r="O134" s="1">
        <v>8</v>
      </c>
      <c r="P134" s="1">
        <v>0</v>
      </c>
      <c r="Q134" s="1">
        <v>0</v>
      </c>
      <c r="R134" s="1">
        <v>4</v>
      </c>
      <c r="S134" s="1">
        <v>3</v>
      </c>
      <c r="T134" s="1">
        <v>2</v>
      </c>
      <c r="U134" s="1">
        <v>1</v>
      </c>
      <c r="V134" s="1">
        <v>7</v>
      </c>
      <c r="W134" s="1">
        <v>3</v>
      </c>
      <c r="X134" s="1">
        <v>0</v>
      </c>
    </row>
    <row r="135" spans="1:24" ht="15.75" customHeight="1" x14ac:dyDescent="0.25">
      <c r="A135" s="1" t="s">
        <v>143</v>
      </c>
      <c r="B135" s="2">
        <v>0</v>
      </c>
      <c r="C135" s="1">
        <v>12</v>
      </c>
      <c r="D135" s="1">
        <v>6</v>
      </c>
      <c r="E135" s="1">
        <v>2</v>
      </c>
      <c r="F135" s="1">
        <v>2</v>
      </c>
      <c r="G135" s="1">
        <v>3</v>
      </c>
      <c r="H135" s="1">
        <v>5</v>
      </c>
      <c r="I135" s="1">
        <v>5</v>
      </c>
      <c r="J135" s="1">
        <v>4</v>
      </c>
      <c r="K135" s="1">
        <v>0</v>
      </c>
      <c r="L135" s="1">
        <v>1</v>
      </c>
      <c r="M135" s="1">
        <v>1</v>
      </c>
      <c r="N135" s="1">
        <v>2</v>
      </c>
      <c r="O135" s="1">
        <v>16</v>
      </c>
      <c r="P135" s="1">
        <v>1</v>
      </c>
      <c r="Q135" s="1">
        <v>0</v>
      </c>
      <c r="R135" s="1">
        <v>2</v>
      </c>
      <c r="S135" s="1">
        <v>2</v>
      </c>
      <c r="T135" s="1">
        <v>9</v>
      </c>
      <c r="U135" s="1">
        <v>7</v>
      </c>
      <c r="V135" s="1">
        <v>5</v>
      </c>
      <c r="W135" s="1">
        <v>13</v>
      </c>
      <c r="X135" s="1">
        <v>2</v>
      </c>
    </row>
    <row r="136" spans="1:24" ht="15.75" customHeight="1" x14ac:dyDescent="0.25">
      <c r="A136" s="1" t="s">
        <v>144</v>
      </c>
      <c r="B136" s="1">
        <v>0</v>
      </c>
      <c r="C136" s="1">
        <v>4</v>
      </c>
      <c r="D136" s="1">
        <v>5</v>
      </c>
      <c r="E136" s="1">
        <v>0</v>
      </c>
      <c r="F136" s="1">
        <v>0</v>
      </c>
      <c r="G136" s="1">
        <v>3</v>
      </c>
      <c r="H136" s="1">
        <v>3</v>
      </c>
      <c r="I136" s="1">
        <v>2</v>
      </c>
      <c r="J136" s="1">
        <v>1</v>
      </c>
      <c r="K136" s="1">
        <v>0</v>
      </c>
      <c r="L136" s="1">
        <v>0</v>
      </c>
      <c r="M136" s="1">
        <v>0</v>
      </c>
      <c r="N136" s="1">
        <v>1</v>
      </c>
      <c r="O136" s="1">
        <v>8</v>
      </c>
      <c r="P136" s="1">
        <v>0</v>
      </c>
      <c r="Q136" s="1">
        <v>0</v>
      </c>
      <c r="R136" s="1">
        <v>2</v>
      </c>
      <c r="S136" s="1">
        <v>2</v>
      </c>
      <c r="T136" s="1">
        <v>2</v>
      </c>
      <c r="U136" s="1">
        <v>3</v>
      </c>
      <c r="V136" s="1">
        <v>1</v>
      </c>
      <c r="W136" s="1">
        <v>8</v>
      </c>
      <c r="X136" s="1">
        <v>0</v>
      </c>
    </row>
    <row r="137" spans="1:24" ht="15.75" customHeight="1" x14ac:dyDescent="0.25">
      <c r="A137" s="1" t="s">
        <v>145</v>
      </c>
      <c r="B137" s="1">
        <v>2</v>
      </c>
      <c r="C137" s="1">
        <v>2</v>
      </c>
      <c r="D137" s="1">
        <v>1</v>
      </c>
      <c r="E137" s="1">
        <v>0</v>
      </c>
      <c r="F137" s="1">
        <v>0</v>
      </c>
      <c r="G137" s="1">
        <v>3</v>
      </c>
      <c r="H137" s="1">
        <v>2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5</v>
      </c>
      <c r="P137" s="1">
        <v>0</v>
      </c>
      <c r="Q137" s="1">
        <v>0</v>
      </c>
      <c r="R137" s="1">
        <v>0</v>
      </c>
      <c r="S137" s="1">
        <v>2</v>
      </c>
      <c r="T137" s="1">
        <v>2</v>
      </c>
      <c r="U137" s="1">
        <v>1</v>
      </c>
      <c r="V137" s="1">
        <v>3</v>
      </c>
      <c r="W137" s="1">
        <v>2</v>
      </c>
      <c r="X137" s="1">
        <v>0</v>
      </c>
    </row>
    <row r="138" spans="1:24" ht="15.75" customHeight="1" x14ac:dyDescent="0.25">
      <c r="A138" s="1" t="s">
        <v>146</v>
      </c>
      <c r="B138" s="1">
        <v>0</v>
      </c>
      <c r="C138" s="1">
        <v>8</v>
      </c>
      <c r="D138" s="1">
        <v>5</v>
      </c>
      <c r="E138" s="1">
        <v>0</v>
      </c>
      <c r="F138" s="1">
        <v>0</v>
      </c>
      <c r="G138" s="1">
        <v>1</v>
      </c>
      <c r="H138" s="1">
        <v>2</v>
      </c>
      <c r="I138" s="1">
        <v>5</v>
      </c>
      <c r="J138" s="1">
        <v>3</v>
      </c>
      <c r="K138" s="1">
        <v>2</v>
      </c>
      <c r="L138" s="1">
        <v>0</v>
      </c>
      <c r="M138" s="1">
        <v>0</v>
      </c>
      <c r="N138" s="1">
        <v>2</v>
      </c>
      <c r="O138" s="1">
        <v>9</v>
      </c>
      <c r="P138" s="1">
        <v>2</v>
      </c>
      <c r="Q138" s="1">
        <v>0</v>
      </c>
      <c r="R138" s="1">
        <v>2</v>
      </c>
      <c r="S138" s="1">
        <v>4</v>
      </c>
      <c r="T138" s="1">
        <v>1</v>
      </c>
      <c r="U138" s="1">
        <v>6</v>
      </c>
      <c r="V138" s="1">
        <v>0</v>
      </c>
      <c r="W138" s="1">
        <v>12</v>
      </c>
      <c r="X138" s="1">
        <v>1</v>
      </c>
    </row>
    <row r="139" spans="1:24" ht="15.75" customHeight="1" x14ac:dyDescent="0.25">
      <c r="A139" s="1" t="s">
        <v>147</v>
      </c>
      <c r="B139" s="1">
        <v>1</v>
      </c>
      <c r="C139" s="1">
        <v>2</v>
      </c>
      <c r="D139" s="1">
        <v>3</v>
      </c>
      <c r="E139" s="1">
        <v>4</v>
      </c>
      <c r="F139" s="1">
        <v>0</v>
      </c>
      <c r="G139" s="1">
        <v>0</v>
      </c>
      <c r="H139" s="1">
        <v>1</v>
      </c>
      <c r="I139" s="1">
        <v>5</v>
      </c>
      <c r="J139" s="1">
        <v>2</v>
      </c>
      <c r="K139" s="1">
        <v>2</v>
      </c>
      <c r="L139" s="1">
        <v>0</v>
      </c>
      <c r="M139" s="1">
        <v>0</v>
      </c>
      <c r="N139" s="1">
        <v>0</v>
      </c>
      <c r="O139" s="1">
        <v>9</v>
      </c>
      <c r="P139" s="1">
        <v>1</v>
      </c>
      <c r="Q139" s="1">
        <v>0</v>
      </c>
      <c r="R139" s="1">
        <v>1</v>
      </c>
      <c r="S139" s="1">
        <v>4</v>
      </c>
      <c r="T139" s="1">
        <v>4</v>
      </c>
      <c r="U139" s="1">
        <v>1</v>
      </c>
      <c r="V139" s="1">
        <v>2</v>
      </c>
      <c r="W139" s="1">
        <v>8</v>
      </c>
      <c r="X139" s="1">
        <v>0</v>
      </c>
    </row>
    <row r="140" spans="1:24" ht="15.75" customHeight="1" x14ac:dyDescent="0.25">
      <c r="A140" s="1" t="s">
        <v>148</v>
      </c>
      <c r="B140" s="1">
        <v>2</v>
      </c>
      <c r="C140" s="1">
        <v>3</v>
      </c>
      <c r="D140" s="1">
        <v>1</v>
      </c>
      <c r="E140" s="1">
        <v>0</v>
      </c>
      <c r="F140" s="1">
        <v>0</v>
      </c>
      <c r="G140" s="1">
        <v>1</v>
      </c>
      <c r="H140" s="1">
        <v>0</v>
      </c>
      <c r="I140" s="1">
        <v>1</v>
      </c>
      <c r="J140" s="1">
        <v>3</v>
      </c>
      <c r="K140" s="1">
        <v>1</v>
      </c>
      <c r="L140" s="1">
        <v>0</v>
      </c>
      <c r="M140" s="1">
        <v>1</v>
      </c>
      <c r="N140" s="1">
        <v>1</v>
      </c>
      <c r="O140" s="1">
        <v>3</v>
      </c>
      <c r="P140" s="1">
        <v>1</v>
      </c>
      <c r="Q140" s="1">
        <v>0</v>
      </c>
      <c r="R140" s="1">
        <v>1</v>
      </c>
      <c r="S140" s="1">
        <v>1</v>
      </c>
      <c r="T140" s="1">
        <v>2</v>
      </c>
      <c r="U140" s="1">
        <v>2</v>
      </c>
      <c r="V140" s="1">
        <v>1</v>
      </c>
      <c r="W140" s="1">
        <v>5</v>
      </c>
      <c r="X140" s="1">
        <v>0</v>
      </c>
    </row>
    <row r="141" spans="1:24" ht="15.75" customHeight="1" x14ac:dyDescent="0.25">
      <c r="A141" s="1" t="s">
        <v>149</v>
      </c>
      <c r="B141" s="1">
        <v>2</v>
      </c>
      <c r="C141" s="1">
        <v>5</v>
      </c>
      <c r="D141" s="1">
        <v>10</v>
      </c>
      <c r="E141" s="1">
        <v>0</v>
      </c>
      <c r="F141" s="1">
        <v>0</v>
      </c>
      <c r="G141" s="1">
        <v>4</v>
      </c>
      <c r="H141" s="1">
        <v>3</v>
      </c>
      <c r="I141" s="1">
        <v>10</v>
      </c>
      <c r="J141" s="1">
        <v>0</v>
      </c>
      <c r="K141" s="1">
        <v>0</v>
      </c>
      <c r="L141" s="1">
        <v>0</v>
      </c>
      <c r="M141" s="1">
        <v>1</v>
      </c>
      <c r="N141" s="1">
        <v>1</v>
      </c>
      <c r="O141" s="1">
        <v>14</v>
      </c>
      <c r="P141" s="1">
        <v>1</v>
      </c>
      <c r="Q141" s="1">
        <v>0</v>
      </c>
      <c r="R141" s="1">
        <v>2</v>
      </c>
      <c r="S141" s="1">
        <v>4</v>
      </c>
      <c r="T141" s="1">
        <v>3</v>
      </c>
      <c r="U141" s="1">
        <v>8</v>
      </c>
      <c r="V141" s="1">
        <v>4</v>
      </c>
      <c r="W141" s="1">
        <v>13</v>
      </c>
      <c r="X141" s="1">
        <v>0</v>
      </c>
    </row>
    <row r="142" spans="1:24" ht="15.75" customHeight="1" x14ac:dyDescent="0.25">
      <c r="A142" s="1" t="s">
        <v>150</v>
      </c>
      <c r="B142" s="1">
        <v>0</v>
      </c>
      <c r="C142" s="1">
        <v>0</v>
      </c>
      <c r="D142" s="1">
        <v>4</v>
      </c>
      <c r="E142" s="1">
        <v>0</v>
      </c>
      <c r="F142" s="1">
        <v>0</v>
      </c>
      <c r="G142" s="1">
        <v>4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2</v>
      </c>
      <c r="O142" s="1">
        <v>2</v>
      </c>
      <c r="P142" s="1">
        <v>0</v>
      </c>
      <c r="Q142" s="1">
        <v>0</v>
      </c>
      <c r="R142" s="1">
        <v>1</v>
      </c>
      <c r="S142" s="1">
        <v>0</v>
      </c>
      <c r="T142" s="1">
        <v>2</v>
      </c>
      <c r="U142" s="1">
        <v>1</v>
      </c>
      <c r="V142" s="1">
        <v>1</v>
      </c>
      <c r="W142" s="1">
        <v>3</v>
      </c>
      <c r="X142" s="1">
        <v>0</v>
      </c>
    </row>
    <row r="143" spans="1:24" ht="15.75" customHeight="1" x14ac:dyDescent="0.25">
      <c r="A143" s="1" t="s">
        <v>151</v>
      </c>
      <c r="B143" s="1">
        <v>0</v>
      </c>
      <c r="C143" s="1">
        <v>5</v>
      </c>
      <c r="D143" s="1">
        <v>8</v>
      </c>
      <c r="E143" s="1">
        <v>0</v>
      </c>
      <c r="F143" s="1">
        <v>0</v>
      </c>
      <c r="G143" s="1">
        <v>3</v>
      </c>
      <c r="H143" s="1">
        <v>5</v>
      </c>
      <c r="I143" s="1">
        <v>3</v>
      </c>
      <c r="J143" s="1">
        <v>1</v>
      </c>
      <c r="K143" s="1">
        <v>1</v>
      </c>
      <c r="L143" s="1">
        <v>0</v>
      </c>
      <c r="M143" s="1">
        <v>0</v>
      </c>
      <c r="N143" s="1">
        <v>2</v>
      </c>
      <c r="O143" s="1">
        <v>8</v>
      </c>
      <c r="P143" s="1">
        <v>3</v>
      </c>
      <c r="Q143" s="1">
        <v>0</v>
      </c>
      <c r="R143" s="1">
        <v>2</v>
      </c>
      <c r="S143" s="1">
        <v>4</v>
      </c>
      <c r="T143" s="1">
        <v>3</v>
      </c>
      <c r="U143" s="1">
        <v>4</v>
      </c>
      <c r="V143" s="1">
        <v>1</v>
      </c>
      <c r="W143" s="1">
        <v>12</v>
      </c>
      <c r="X143" s="1">
        <v>0</v>
      </c>
    </row>
    <row r="154" spans="1:27" ht="15.75" customHeight="1" x14ac:dyDescent="0.25">
      <c r="AA154" s="15"/>
    </row>
    <row r="159" spans="1:27" ht="15.75" customHeight="1" x14ac:dyDescent="0.25">
      <c r="A159" s="12" t="s">
        <v>182</v>
      </c>
      <c r="B159" s="1">
        <v>-3</v>
      </c>
      <c r="C159" s="1">
        <v>-2</v>
      </c>
      <c r="D159" s="1">
        <v>-1</v>
      </c>
      <c r="E159" s="1">
        <v>0</v>
      </c>
      <c r="F159" s="1">
        <v>1</v>
      </c>
      <c r="G159" s="1">
        <v>2</v>
      </c>
      <c r="H159" s="1">
        <v>3</v>
      </c>
      <c r="J159" s="12" t="s">
        <v>182</v>
      </c>
      <c r="K159" s="1">
        <v>-2</v>
      </c>
      <c r="L159" s="1">
        <v>-1</v>
      </c>
      <c r="M159" s="1">
        <v>0</v>
      </c>
      <c r="N159" s="1">
        <v>1</v>
      </c>
      <c r="O159" s="1">
        <v>2</v>
      </c>
      <c r="Q159" s="23" t="s">
        <v>185</v>
      </c>
      <c r="R159" s="12" t="s">
        <v>161</v>
      </c>
      <c r="S159" s="12" t="s">
        <v>162</v>
      </c>
      <c r="T159" s="12" t="s">
        <v>163</v>
      </c>
    </row>
    <row r="160" spans="1:27" ht="15.75" customHeight="1" x14ac:dyDescent="0.25">
      <c r="A160" s="1" t="s">
        <v>142</v>
      </c>
      <c r="B160" s="1">
        <v>2</v>
      </c>
      <c r="C160" s="1">
        <v>4</v>
      </c>
      <c r="D160" s="1">
        <v>0</v>
      </c>
      <c r="E160" s="1">
        <v>3</v>
      </c>
      <c r="F160" s="1">
        <v>1</v>
      </c>
      <c r="G160" s="1">
        <v>0</v>
      </c>
      <c r="H160" s="1">
        <v>0</v>
      </c>
      <c r="J160" s="1" t="s">
        <v>142</v>
      </c>
      <c r="K160" s="1">
        <v>2</v>
      </c>
      <c r="L160" s="1">
        <v>0</v>
      </c>
      <c r="M160" s="1">
        <v>8</v>
      </c>
      <c r="N160" s="1">
        <v>0</v>
      </c>
      <c r="O160" s="1">
        <v>0</v>
      </c>
      <c r="Q160" s="24"/>
      <c r="R160" s="1">
        <v>7</v>
      </c>
      <c r="S160" s="1">
        <v>3</v>
      </c>
      <c r="T160" s="1">
        <v>0</v>
      </c>
    </row>
    <row r="161" spans="1:23" ht="15.75" customHeight="1" x14ac:dyDescent="0.25">
      <c r="A161" s="1" t="s">
        <v>143</v>
      </c>
      <c r="B161" s="1">
        <v>2</v>
      </c>
      <c r="C161" s="1">
        <v>3</v>
      </c>
      <c r="D161" s="1">
        <v>5</v>
      </c>
      <c r="E161" s="1">
        <v>5</v>
      </c>
      <c r="F161" s="1">
        <v>4</v>
      </c>
      <c r="G161" s="1">
        <v>0</v>
      </c>
      <c r="H161" s="1">
        <v>1</v>
      </c>
      <c r="J161" s="1" t="s">
        <v>143</v>
      </c>
      <c r="K161" s="1">
        <v>1</v>
      </c>
      <c r="L161" s="1">
        <v>2</v>
      </c>
      <c r="M161" s="1">
        <v>16</v>
      </c>
      <c r="N161" s="1">
        <v>1</v>
      </c>
      <c r="O161" s="1">
        <v>0</v>
      </c>
      <c r="Q161" s="24"/>
      <c r="R161" s="1">
        <v>5</v>
      </c>
      <c r="S161" s="1">
        <v>13</v>
      </c>
      <c r="T161" s="1">
        <v>2</v>
      </c>
      <c r="W161" s="10"/>
    </row>
    <row r="162" spans="1:23" ht="15.75" customHeight="1" x14ac:dyDescent="0.25">
      <c r="A162" s="1" t="s">
        <v>144</v>
      </c>
      <c r="B162" s="1">
        <v>0</v>
      </c>
      <c r="C162" s="1">
        <v>3</v>
      </c>
      <c r="D162" s="1">
        <v>3</v>
      </c>
      <c r="E162" s="1">
        <v>2</v>
      </c>
      <c r="F162" s="1">
        <v>1</v>
      </c>
      <c r="G162" s="1">
        <v>0</v>
      </c>
      <c r="H162" s="1">
        <v>0</v>
      </c>
      <c r="J162" s="1" t="s">
        <v>144</v>
      </c>
      <c r="K162" s="1">
        <v>0</v>
      </c>
      <c r="L162" s="1">
        <v>1</v>
      </c>
      <c r="M162" s="1">
        <v>8</v>
      </c>
      <c r="N162" s="1">
        <v>0</v>
      </c>
      <c r="O162" s="1">
        <v>0</v>
      </c>
      <c r="Q162" s="24"/>
      <c r="R162" s="1">
        <v>1</v>
      </c>
      <c r="S162" s="1">
        <v>8</v>
      </c>
      <c r="T162" s="1">
        <v>0</v>
      </c>
    </row>
    <row r="163" spans="1:23" ht="15.75" customHeight="1" x14ac:dyDescent="0.25">
      <c r="A163" s="1" t="s">
        <v>145</v>
      </c>
      <c r="B163" s="1">
        <v>0</v>
      </c>
      <c r="C163" s="1">
        <v>3</v>
      </c>
      <c r="D163" s="1">
        <v>2</v>
      </c>
      <c r="E163" s="1">
        <v>0</v>
      </c>
      <c r="F163" s="1">
        <v>0</v>
      </c>
      <c r="G163" s="1">
        <v>0</v>
      </c>
      <c r="H163" s="1">
        <v>0</v>
      </c>
      <c r="J163" s="1" t="s">
        <v>145</v>
      </c>
      <c r="K163" s="1">
        <v>0</v>
      </c>
      <c r="L163" s="1">
        <v>0</v>
      </c>
      <c r="M163" s="1">
        <v>5</v>
      </c>
      <c r="N163" s="1">
        <v>0</v>
      </c>
      <c r="O163" s="1">
        <v>0</v>
      </c>
      <c r="Q163" s="24"/>
      <c r="R163" s="1">
        <v>3</v>
      </c>
      <c r="S163" s="1">
        <v>2</v>
      </c>
      <c r="T163" s="1">
        <v>0</v>
      </c>
    </row>
    <row r="164" spans="1:23" ht="15.75" customHeight="1" x14ac:dyDescent="0.25">
      <c r="A164" s="1" t="s">
        <v>146</v>
      </c>
      <c r="B164" s="1">
        <v>0</v>
      </c>
      <c r="C164" s="1">
        <v>1</v>
      </c>
      <c r="D164" s="1">
        <v>2</v>
      </c>
      <c r="E164" s="1">
        <v>5</v>
      </c>
      <c r="F164" s="1">
        <v>3</v>
      </c>
      <c r="G164" s="1">
        <v>2</v>
      </c>
      <c r="H164" s="1">
        <v>0</v>
      </c>
      <c r="J164" s="1" t="s">
        <v>146</v>
      </c>
      <c r="K164" s="1">
        <v>0</v>
      </c>
      <c r="L164" s="1">
        <v>2</v>
      </c>
      <c r="M164" s="1">
        <v>9</v>
      </c>
      <c r="N164" s="1">
        <v>2</v>
      </c>
      <c r="O164" s="1">
        <v>0</v>
      </c>
      <c r="Q164" s="24"/>
      <c r="R164" s="1">
        <v>0</v>
      </c>
      <c r="S164" s="1">
        <v>12</v>
      </c>
      <c r="T164" s="1">
        <v>1</v>
      </c>
    </row>
    <row r="165" spans="1:23" ht="15.75" customHeight="1" x14ac:dyDescent="0.25">
      <c r="A165" s="1" t="s">
        <v>147</v>
      </c>
      <c r="B165" s="1">
        <v>0</v>
      </c>
      <c r="C165" s="1">
        <v>0</v>
      </c>
      <c r="D165" s="1">
        <v>1</v>
      </c>
      <c r="E165" s="1">
        <v>5</v>
      </c>
      <c r="F165" s="1">
        <v>2</v>
      </c>
      <c r="G165" s="1">
        <v>2</v>
      </c>
      <c r="H165" s="1">
        <v>0</v>
      </c>
      <c r="J165" s="1" t="s">
        <v>147</v>
      </c>
      <c r="K165" s="1">
        <v>0</v>
      </c>
      <c r="L165" s="1">
        <v>0</v>
      </c>
      <c r="M165" s="1">
        <v>9</v>
      </c>
      <c r="N165" s="1">
        <v>1</v>
      </c>
      <c r="O165" s="1">
        <v>0</v>
      </c>
      <c r="Q165" s="24"/>
      <c r="R165" s="1">
        <v>2</v>
      </c>
      <c r="S165" s="1">
        <v>8</v>
      </c>
      <c r="T165" s="1">
        <v>0</v>
      </c>
    </row>
    <row r="166" spans="1:23" ht="15.75" customHeight="1" x14ac:dyDescent="0.25">
      <c r="A166" s="1" t="s">
        <v>148</v>
      </c>
      <c r="B166" s="1">
        <v>0</v>
      </c>
      <c r="C166" s="1">
        <v>1</v>
      </c>
      <c r="D166" s="1">
        <v>0</v>
      </c>
      <c r="E166" s="1">
        <v>1</v>
      </c>
      <c r="F166" s="1">
        <v>3</v>
      </c>
      <c r="G166" s="1">
        <v>1</v>
      </c>
      <c r="H166" s="1">
        <v>0</v>
      </c>
      <c r="J166" s="1" t="s">
        <v>148</v>
      </c>
      <c r="K166" s="1">
        <v>1</v>
      </c>
      <c r="L166" s="1">
        <v>1</v>
      </c>
      <c r="M166" s="1">
        <v>3</v>
      </c>
      <c r="N166" s="1">
        <v>1</v>
      </c>
      <c r="O166" s="1">
        <v>0</v>
      </c>
      <c r="Q166" s="24"/>
      <c r="R166" s="1">
        <v>1</v>
      </c>
      <c r="S166" s="1">
        <v>5</v>
      </c>
      <c r="T166" s="1">
        <v>0</v>
      </c>
    </row>
    <row r="167" spans="1:23" ht="15.75" customHeight="1" x14ac:dyDescent="0.25">
      <c r="A167" s="1" t="s">
        <v>149</v>
      </c>
      <c r="B167" s="1">
        <v>0</v>
      </c>
      <c r="C167" s="1">
        <v>4</v>
      </c>
      <c r="D167" s="1">
        <v>3</v>
      </c>
      <c r="E167" s="1">
        <v>10</v>
      </c>
      <c r="F167" s="1">
        <v>0</v>
      </c>
      <c r="G167" s="1">
        <v>0</v>
      </c>
      <c r="H167" s="1">
        <v>0</v>
      </c>
      <c r="J167" s="1" t="s">
        <v>149</v>
      </c>
      <c r="K167" s="1">
        <v>1</v>
      </c>
      <c r="L167" s="1">
        <v>1</v>
      </c>
      <c r="M167" s="1">
        <v>14</v>
      </c>
      <c r="N167" s="1">
        <v>1</v>
      </c>
      <c r="O167" s="1">
        <v>0</v>
      </c>
      <c r="Q167" s="24"/>
      <c r="R167" s="1">
        <v>4</v>
      </c>
      <c r="S167" s="1">
        <v>13</v>
      </c>
      <c r="T167" s="1">
        <v>0</v>
      </c>
    </row>
    <row r="168" spans="1:23" ht="15.75" customHeight="1" x14ac:dyDescent="0.25">
      <c r="A168" s="1" t="s">
        <v>150</v>
      </c>
      <c r="B168" s="1">
        <v>0</v>
      </c>
      <c r="C168" s="1">
        <v>4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J168" s="1" t="s">
        <v>150</v>
      </c>
      <c r="K168" s="1">
        <v>0</v>
      </c>
      <c r="L168" s="1">
        <v>2</v>
      </c>
      <c r="M168" s="1">
        <v>2</v>
      </c>
      <c r="N168" s="1">
        <v>0</v>
      </c>
      <c r="O168" s="1">
        <v>0</v>
      </c>
      <c r="Q168" s="24"/>
      <c r="R168" s="1">
        <v>1</v>
      </c>
      <c r="S168" s="1">
        <v>3</v>
      </c>
      <c r="T168" s="1">
        <v>0</v>
      </c>
    </row>
    <row r="169" spans="1:23" ht="15.75" customHeight="1" x14ac:dyDescent="0.25">
      <c r="A169" s="1" t="s">
        <v>151</v>
      </c>
      <c r="B169" s="1">
        <v>0</v>
      </c>
      <c r="C169" s="1">
        <v>3</v>
      </c>
      <c r="D169" s="1">
        <v>5</v>
      </c>
      <c r="E169" s="1">
        <v>3</v>
      </c>
      <c r="F169" s="1">
        <v>1</v>
      </c>
      <c r="G169" s="1">
        <v>1</v>
      </c>
      <c r="H169" s="1">
        <v>0</v>
      </c>
      <c r="J169" s="1" t="s">
        <v>151</v>
      </c>
      <c r="K169" s="1">
        <v>0</v>
      </c>
      <c r="L169" s="1">
        <v>2</v>
      </c>
      <c r="M169" s="1">
        <v>8</v>
      </c>
      <c r="N169" s="1">
        <v>3</v>
      </c>
      <c r="O169" s="1">
        <v>0</v>
      </c>
      <c r="Q169" s="24"/>
      <c r="R169" s="1">
        <v>1</v>
      </c>
      <c r="S169" s="1">
        <v>12</v>
      </c>
      <c r="T169" s="1">
        <v>0</v>
      </c>
    </row>
    <row r="170" spans="1:23" ht="15.75" customHeight="1" x14ac:dyDescent="0.25">
      <c r="A170" s="12" t="s">
        <v>183</v>
      </c>
      <c r="B170" s="1">
        <f>SUM(B160:B169)</f>
        <v>4</v>
      </c>
      <c r="C170" s="1">
        <f>SUM(C160:C169)</f>
        <v>26</v>
      </c>
      <c r="D170" s="1">
        <f>SUM(D160:D169)</f>
        <v>21</v>
      </c>
      <c r="E170" s="1">
        <f>SUM(E160:E169)</f>
        <v>34</v>
      </c>
      <c r="F170" s="1">
        <f>SUM(F160:F169)</f>
        <v>15</v>
      </c>
      <c r="G170" s="1">
        <f>SUM(G160:G169)</f>
        <v>6</v>
      </c>
      <c r="H170" s="1">
        <f t="shared" ref="C170:H170" si="8">SUM(H160:H169)</f>
        <v>1</v>
      </c>
      <c r="J170" s="12" t="s">
        <v>183</v>
      </c>
      <c r="K170" s="1">
        <f>SUM(K160:K169)</f>
        <v>5</v>
      </c>
      <c r="L170" s="1">
        <f>SUM(L160:L169)</f>
        <v>11</v>
      </c>
      <c r="M170" s="1">
        <f>SUM(M160:M169)</f>
        <v>82</v>
      </c>
      <c r="N170" s="1">
        <f>SUM(N160:N169)</f>
        <v>9</v>
      </c>
      <c r="O170" s="1">
        <f>SUM(O160:O169)</f>
        <v>0</v>
      </c>
      <c r="Q170" s="25"/>
      <c r="R170" s="1">
        <f>SUM(R160:R169)</f>
        <v>25</v>
      </c>
      <c r="S170" s="1">
        <f>SUM(S160:S169)</f>
        <v>79</v>
      </c>
      <c r="T170" s="1">
        <f>SUM(T160:T169)</f>
        <v>3</v>
      </c>
    </row>
    <row r="171" spans="1:23" ht="15.75" customHeight="1" x14ac:dyDescent="0.25">
      <c r="A171" s="23" t="s">
        <v>184</v>
      </c>
      <c r="B171" s="16">
        <f>B160/4</f>
        <v>0.5</v>
      </c>
      <c r="C171" s="16">
        <f>C160/26</f>
        <v>0.15384615384615385</v>
      </c>
      <c r="D171" s="16">
        <f>D160/21</f>
        <v>0</v>
      </c>
      <c r="E171" s="16">
        <f>E160/34</f>
        <v>8.8235294117647065E-2</v>
      </c>
      <c r="F171" s="16">
        <f>F160/15</f>
        <v>6.6666666666666666E-2</v>
      </c>
      <c r="G171" s="16">
        <f>G160/6</f>
        <v>0</v>
      </c>
      <c r="H171" s="17">
        <f>H160/1</f>
        <v>0</v>
      </c>
      <c r="J171" s="23" t="s">
        <v>184</v>
      </c>
      <c r="K171" s="16">
        <f t="shared" ref="K171:K180" si="9">K160/5</f>
        <v>0.4</v>
      </c>
      <c r="L171" s="16">
        <f t="shared" ref="L171:L180" si="10">L160/11</f>
        <v>0</v>
      </c>
      <c r="M171" s="16">
        <f t="shared" ref="M171:M180" si="11">M160/82</f>
        <v>9.7560975609756101E-2</v>
      </c>
      <c r="N171" s="16">
        <f t="shared" ref="N171:N180" si="12">N160/9</f>
        <v>0</v>
      </c>
      <c r="O171" s="18">
        <v>0</v>
      </c>
      <c r="Q171" s="23" t="s">
        <v>186</v>
      </c>
      <c r="R171" s="16">
        <f>R160/25</f>
        <v>0.28000000000000003</v>
      </c>
      <c r="S171" s="16">
        <f>S160/79</f>
        <v>3.7974683544303799E-2</v>
      </c>
      <c r="T171" s="19">
        <f>T160/3</f>
        <v>0</v>
      </c>
    </row>
    <row r="172" spans="1:23" ht="15.75" customHeight="1" x14ac:dyDescent="0.25">
      <c r="A172" s="24"/>
      <c r="B172" s="16">
        <f t="shared" ref="B172:B180" si="13">B161/4</f>
        <v>0.5</v>
      </c>
      <c r="C172" s="16">
        <f t="shared" ref="C172:C180" si="14">C161/26</f>
        <v>0.11538461538461539</v>
      </c>
      <c r="D172" s="16">
        <f t="shared" ref="D172:D180" si="15">D161/21</f>
        <v>0.23809523809523808</v>
      </c>
      <c r="E172" s="16">
        <f t="shared" ref="E172:E180" si="16">E161/34</f>
        <v>0.14705882352941177</v>
      </c>
      <c r="F172" s="16">
        <f t="shared" ref="F172:F180" si="17">F161/15</f>
        <v>0.26666666666666666</v>
      </c>
      <c r="G172" s="16">
        <f t="shared" ref="G172:G180" si="18">G161/6</f>
        <v>0</v>
      </c>
      <c r="H172" s="17">
        <f t="shared" ref="H172:H180" si="19">H161/1</f>
        <v>1</v>
      </c>
      <c r="J172" s="24"/>
      <c r="K172" s="16">
        <f t="shared" si="9"/>
        <v>0.2</v>
      </c>
      <c r="L172" s="16">
        <f t="shared" si="10"/>
        <v>0.18181818181818182</v>
      </c>
      <c r="M172" s="16">
        <f t="shared" si="11"/>
        <v>0.1951219512195122</v>
      </c>
      <c r="N172" s="16">
        <f t="shared" si="12"/>
        <v>0.1111111111111111</v>
      </c>
      <c r="O172" s="18">
        <v>0</v>
      </c>
      <c r="Q172" s="26"/>
      <c r="R172" s="16">
        <f>R161/25</f>
        <v>0.2</v>
      </c>
      <c r="S172" s="16">
        <f t="shared" ref="S172:S180" si="20">S161/79</f>
        <v>0.16455696202531644</v>
      </c>
      <c r="T172" s="19">
        <f>T161/3</f>
        <v>0.66666666666666663</v>
      </c>
    </row>
    <row r="173" spans="1:23" ht="15.75" customHeight="1" x14ac:dyDescent="0.25">
      <c r="A173" s="24"/>
      <c r="B173" s="16">
        <f t="shared" si="13"/>
        <v>0</v>
      </c>
      <c r="C173" s="16">
        <f t="shared" si="14"/>
        <v>0.11538461538461539</v>
      </c>
      <c r="D173" s="16">
        <f t="shared" si="15"/>
        <v>0.14285714285714285</v>
      </c>
      <c r="E173" s="16">
        <f t="shared" si="16"/>
        <v>5.8823529411764705E-2</v>
      </c>
      <c r="F173" s="16">
        <f t="shared" si="17"/>
        <v>6.6666666666666666E-2</v>
      </c>
      <c r="G173" s="16">
        <f t="shared" si="18"/>
        <v>0</v>
      </c>
      <c r="H173" s="17">
        <f t="shared" si="19"/>
        <v>0</v>
      </c>
      <c r="J173" s="24"/>
      <c r="K173" s="16">
        <f t="shared" si="9"/>
        <v>0</v>
      </c>
      <c r="L173" s="16">
        <f t="shared" si="10"/>
        <v>9.0909090909090912E-2</v>
      </c>
      <c r="M173" s="16">
        <f t="shared" si="11"/>
        <v>9.7560975609756101E-2</v>
      </c>
      <c r="N173" s="16">
        <f t="shared" si="12"/>
        <v>0</v>
      </c>
      <c r="O173" s="18">
        <v>0</v>
      </c>
      <c r="Q173" s="26"/>
      <c r="R173" s="16">
        <f>R162/25</f>
        <v>0.04</v>
      </c>
      <c r="S173" s="16">
        <f t="shared" si="20"/>
        <v>0.10126582278481013</v>
      </c>
      <c r="T173" s="19">
        <f t="shared" ref="T173:T180" si="21">T162/3</f>
        <v>0</v>
      </c>
    </row>
    <row r="174" spans="1:23" ht="15.75" customHeight="1" x14ac:dyDescent="0.25">
      <c r="A174" s="24"/>
      <c r="B174" s="16">
        <f t="shared" si="13"/>
        <v>0</v>
      </c>
      <c r="C174" s="16">
        <f t="shared" si="14"/>
        <v>0.11538461538461539</v>
      </c>
      <c r="D174" s="16">
        <f t="shared" si="15"/>
        <v>9.5238095238095233E-2</v>
      </c>
      <c r="E174" s="16">
        <f t="shared" si="16"/>
        <v>0</v>
      </c>
      <c r="F174" s="16">
        <f t="shared" si="17"/>
        <v>0</v>
      </c>
      <c r="G174" s="16">
        <f t="shared" si="18"/>
        <v>0</v>
      </c>
      <c r="H174" s="17">
        <f t="shared" si="19"/>
        <v>0</v>
      </c>
      <c r="J174" s="24"/>
      <c r="K174" s="16">
        <f t="shared" si="9"/>
        <v>0</v>
      </c>
      <c r="L174" s="16">
        <f t="shared" si="10"/>
        <v>0</v>
      </c>
      <c r="M174" s="16">
        <f t="shared" si="11"/>
        <v>6.097560975609756E-2</v>
      </c>
      <c r="N174" s="16">
        <f t="shared" si="12"/>
        <v>0</v>
      </c>
      <c r="O174" s="18">
        <v>0</v>
      </c>
      <c r="Q174" s="26"/>
      <c r="R174" s="16">
        <f>R163/25</f>
        <v>0.12</v>
      </c>
      <c r="S174" s="16">
        <f t="shared" si="20"/>
        <v>2.5316455696202531E-2</v>
      </c>
      <c r="T174" s="19">
        <f t="shared" si="21"/>
        <v>0</v>
      </c>
    </row>
    <row r="175" spans="1:23" ht="15.75" customHeight="1" x14ac:dyDescent="0.25">
      <c r="A175" s="24"/>
      <c r="B175" s="16">
        <f t="shared" si="13"/>
        <v>0</v>
      </c>
      <c r="C175" s="16">
        <f t="shared" si="14"/>
        <v>3.8461538461538464E-2</v>
      </c>
      <c r="D175" s="16">
        <f t="shared" si="15"/>
        <v>9.5238095238095233E-2</v>
      </c>
      <c r="E175" s="16">
        <f t="shared" si="16"/>
        <v>0.14705882352941177</v>
      </c>
      <c r="F175" s="16">
        <f t="shared" si="17"/>
        <v>0.2</v>
      </c>
      <c r="G175" s="16">
        <f t="shared" si="18"/>
        <v>0.33333333333333331</v>
      </c>
      <c r="H175" s="17">
        <f t="shared" si="19"/>
        <v>0</v>
      </c>
      <c r="J175" s="24"/>
      <c r="K175" s="16">
        <f t="shared" si="9"/>
        <v>0</v>
      </c>
      <c r="L175" s="16">
        <f t="shared" si="10"/>
        <v>0.18181818181818182</v>
      </c>
      <c r="M175" s="16">
        <f t="shared" si="11"/>
        <v>0.10975609756097561</v>
      </c>
      <c r="N175" s="16">
        <f t="shared" si="12"/>
        <v>0.22222222222222221</v>
      </c>
      <c r="O175" s="18">
        <v>0</v>
      </c>
      <c r="Q175" s="26"/>
      <c r="R175" s="16">
        <f t="shared" ref="R175:R180" si="22">R164/25</f>
        <v>0</v>
      </c>
      <c r="S175" s="16">
        <f t="shared" si="20"/>
        <v>0.15189873417721519</v>
      </c>
      <c r="T175" s="19">
        <f t="shared" si="21"/>
        <v>0.33333333333333331</v>
      </c>
    </row>
    <row r="176" spans="1:23" ht="15.75" customHeight="1" x14ac:dyDescent="0.25">
      <c r="A176" s="24"/>
      <c r="B176" s="16">
        <f t="shared" si="13"/>
        <v>0</v>
      </c>
      <c r="C176" s="16">
        <f t="shared" si="14"/>
        <v>0</v>
      </c>
      <c r="D176" s="16">
        <f t="shared" si="15"/>
        <v>4.7619047619047616E-2</v>
      </c>
      <c r="E176" s="16">
        <f t="shared" si="16"/>
        <v>0.14705882352941177</v>
      </c>
      <c r="F176" s="16">
        <f t="shared" si="17"/>
        <v>0.13333333333333333</v>
      </c>
      <c r="G176" s="16">
        <f t="shared" si="18"/>
        <v>0.33333333333333331</v>
      </c>
      <c r="H176" s="17">
        <f t="shared" si="19"/>
        <v>0</v>
      </c>
      <c r="J176" s="24"/>
      <c r="K176" s="16">
        <f t="shared" si="9"/>
        <v>0</v>
      </c>
      <c r="L176" s="16">
        <f t="shared" si="10"/>
        <v>0</v>
      </c>
      <c r="M176" s="16">
        <f t="shared" si="11"/>
        <v>0.10975609756097561</v>
      </c>
      <c r="N176" s="16">
        <f t="shared" si="12"/>
        <v>0.1111111111111111</v>
      </c>
      <c r="O176" s="18">
        <v>0</v>
      </c>
      <c r="Q176" s="26"/>
      <c r="R176" s="16">
        <f t="shared" si="22"/>
        <v>0.08</v>
      </c>
      <c r="S176" s="16">
        <f t="shared" si="20"/>
        <v>0.10126582278481013</v>
      </c>
      <c r="T176" s="19">
        <f t="shared" si="21"/>
        <v>0</v>
      </c>
    </row>
    <row r="177" spans="1:22" ht="15.75" customHeight="1" x14ac:dyDescent="0.25">
      <c r="A177" s="24"/>
      <c r="B177" s="16">
        <f t="shared" si="13"/>
        <v>0</v>
      </c>
      <c r="C177" s="16">
        <f t="shared" si="14"/>
        <v>3.8461538461538464E-2</v>
      </c>
      <c r="D177" s="16">
        <f t="shared" si="15"/>
        <v>0</v>
      </c>
      <c r="E177" s="16">
        <f t="shared" si="16"/>
        <v>2.9411764705882353E-2</v>
      </c>
      <c r="F177" s="16">
        <f t="shared" si="17"/>
        <v>0.2</v>
      </c>
      <c r="G177" s="16">
        <f t="shared" si="18"/>
        <v>0.16666666666666666</v>
      </c>
      <c r="H177" s="17">
        <f t="shared" si="19"/>
        <v>0</v>
      </c>
      <c r="J177" s="24"/>
      <c r="K177" s="16">
        <f t="shared" si="9"/>
        <v>0.2</v>
      </c>
      <c r="L177" s="16">
        <f t="shared" si="10"/>
        <v>9.0909090909090912E-2</v>
      </c>
      <c r="M177" s="16">
        <f t="shared" si="11"/>
        <v>3.6585365853658534E-2</v>
      </c>
      <c r="N177" s="16">
        <f t="shared" si="12"/>
        <v>0.1111111111111111</v>
      </c>
      <c r="O177" s="18">
        <v>0</v>
      </c>
      <c r="Q177" s="26"/>
      <c r="R177" s="16">
        <f t="shared" si="22"/>
        <v>0.04</v>
      </c>
      <c r="S177" s="16">
        <f t="shared" si="20"/>
        <v>6.3291139240506333E-2</v>
      </c>
      <c r="T177" s="19">
        <f t="shared" si="21"/>
        <v>0</v>
      </c>
    </row>
    <row r="178" spans="1:22" ht="15.75" customHeight="1" x14ac:dyDescent="0.25">
      <c r="A178" s="24"/>
      <c r="B178" s="16">
        <f t="shared" si="13"/>
        <v>0</v>
      </c>
      <c r="C178" s="16">
        <f t="shared" si="14"/>
        <v>0.15384615384615385</v>
      </c>
      <c r="D178" s="16">
        <f t="shared" si="15"/>
        <v>0.14285714285714285</v>
      </c>
      <c r="E178" s="16">
        <f t="shared" si="16"/>
        <v>0.29411764705882354</v>
      </c>
      <c r="F178" s="16">
        <f t="shared" si="17"/>
        <v>0</v>
      </c>
      <c r="G178" s="16">
        <f t="shared" si="18"/>
        <v>0</v>
      </c>
      <c r="H178" s="17">
        <f t="shared" si="19"/>
        <v>0</v>
      </c>
      <c r="J178" s="24"/>
      <c r="K178" s="16">
        <f t="shared" si="9"/>
        <v>0.2</v>
      </c>
      <c r="L178" s="16">
        <f t="shared" si="10"/>
        <v>9.0909090909090912E-2</v>
      </c>
      <c r="M178" s="16">
        <f t="shared" si="11"/>
        <v>0.17073170731707318</v>
      </c>
      <c r="N178" s="16">
        <f t="shared" si="12"/>
        <v>0.1111111111111111</v>
      </c>
      <c r="O178" s="18">
        <v>0</v>
      </c>
      <c r="Q178" s="26"/>
      <c r="R178" s="16">
        <f t="shared" si="22"/>
        <v>0.16</v>
      </c>
      <c r="S178" s="16">
        <f t="shared" si="20"/>
        <v>0.16455696202531644</v>
      </c>
      <c r="T178" s="19">
        <f t="shared" si="21"/>
        <v>0</v>
      </c>
    </row>
    <row r="179" spans="1:22" ht="15.75" customHeight="1" x14ac:dyDescent="0.25">
      <c r="A179" s="24"/>
      <c r="B179" s="16">
        <f t="shared" si="13"/>
        <v>0</v>
      </c>
      <c r="C179" s="16">
        <f t="shared" si="14"/>
        <v>0.15384615384615385</v>
      </c>
      <c r="D179" s="16">
        <f t="shared" si="15"/>
        <v>0</v>
      </c>
      <c r="E179" s="16">
        <f t="shared" si="16"/>
        <v>0</v>
      </c>
      <c r="F179" s="16">
        <f t="shared" si="17"/>
        <v>0</v>
      </c>
      <c r="G179" s="16">
        <f t="shared" si="18"/>
        <v>0</v>
      </c>
      <c r="H179" s="17">
        <f t="shared" si="19"/>
        <v>0</v>
      </c>
      <c r="J179" s="24"/>
      <c r="K179" s="16">
        <f t="shared" si="9"/>
        <v>0</v>
      </c>
      <c r="L179" s="16">
        <f t="shared" si="10"/>
        <v>0.18181818181818182</v>
      </c>
      <c r="M179" s="16">
        <f t="shared" si="11"/>
        <v>2.4390243902439025E-2</v>
      </c>
      <c r="N179" s="16">
        <f t="shared" si="12"/>
        <v>0</v>
      </c>
      <c r="O179" s="18">
        <v>0</v>
      </c>
      <c r="Q179" s="26"/>
      <c r="R179" s="16">
        <f t="shared" si="22"/>
        <v>0.04</v>
      </c>
      <c r="S179" s="16">
        <f t="shared" si="20"/>
        <v>3.7974683544303799E-2</v>
      </c>
      <c r="T179" s="19">
        <f t="shared" si="21"/>
        <v>0</v>
      </c>
    </row>
    <row r="180" spans="1:22" ht="15.75" customHeight="1" x14ac:dyDescent="0.25">
      <c r="A180" s="25"/>
      <c r="B180" s="16">
        <f t="shared" si="13"/>
        <v>0</v>
      </c>
      <c r="C180" s="16">
        <f t="shared" si="14"/>
        <v>0.11538461538461539</v>
      </c>
      <c r="D180" s="16">
        <f t="shared" si="15"/>
        <v>0.23809523809523808</v>
      </c>
      <c r="E180" s="16">
        <f t="shared" si="16"/>
        <v>8.8235294117647065E-2</v>
      </c>
      <c r="F180" s="16">
        <f t="shared" si="17"/>
        <v>6.6666666666666666E-2</v>
      </c>
      <c r="G180" s="16">
        <f t="shared" si="18"/>
        <v>0.16666666666666666</v>
      </c>
      <c r="H180" s="17">
        <f t="shared" si="19"/>
        <v>0</v>
      </c>
      <c r="J180" s="25"/>
      <c r="K180" s="16">
        <f t="shared" si="9"/>
        <v>0</v>
      </c>
      <c r="L180" s="16">
        <f t="shared" si="10"/>
        <v>0.18181818181818182</v>
      </c>
      <c r="M180" s="16">
        <f t="shared" si="11"/>
        <v>9.7560975609756101E-2</v>
      </c>
      <c r="N180" s="16">
        <f t="shared" si="12"/>
        <v>0.33333333333333331</v>
      </c>
      <c r="O180" s="16">
        <v>0</v>
      </c>
      <c r="Q180" s="27"/>
      <c r="R180" s="16">
        <f t="shared" si="22"/>
        <v>0.04</v>
      </c>
      <c r="S180" s="16">
        <f t="shared" si="20"/>
        <v>0.15189873417721519</v>
      </c>
      <c r="T180" s="19">
        <f t="shared" si="21"/>
        <v>0</v>
      </c>
    </row>
    <row r="181" spans="1:22" ht="15.75" customHeight="1" x14ac:dyDescent="0.25">
      <c r="A181" s="12" t="s">
        <v>172</v>
      </c>
      <c r="B181" s="1">
        <v>-12</v>
      </c>
      <c r="C181" s="1">
        <v>-42</v>
      </c>
      <c r="D181" s="1">
        <v>-21</v>
      </c>
      <c r="E181" s="1">
        <v>0</v>
      </c>
      <c r="F181" s="1">
        <v>14</v>
      </c>
      <c r="G181" s="1">
        <v>12</v>
      </c>
      <c r="H181" s="1">
        <v>3</v>
      </c>
      <c r="R181" s="21"/>
    </row>
    <row r="182" spans="1:22" ht="15.75" customHeight="1" x14ac:dyDescent="0.25">
      <c r="A182" s="12">
        <f>SUM(B181:H181)</f>
        <v>-46</v>
      </c>
      <c r="B182" s="34"/>
      <c r="C182" s="35"/>
      <c r="D182" s="35"/>
      <c r="E182" s="35"/>
      <c r="F182" s="35"/>
      <c r="G182" s="35"/>
      <c r="H182" s="41"/>
    </row>
    <row r="183" spans="1:22" ht="15.75" customHeight="1" x14ac:dyDescent="0.25">
      <c r="A183" s="1">
        <f>A182/107</f>
        <v>-0.42990654205607476</v>
      </c>
      <c r="B183" s="36"/>
      <c r="C183" s="37"/>
      <c r="D183" s="37"/>
      <c r="E183" s="37"/>
      <c r="F183" s="37"/>
      <c r="G183" s="37"/>
      <c r="H183" s="42"/>
    </row>
    <row r="184" spans="1:22" ht="15.75" customHeight="1" x14ac:dyDescent="0.25">
      <c r="V184" s="15"/>
    </row>
    <row r="185" spans="1:22" ht="15.75" customHeight="1" x14ac:dyDescent="0.25">
      <c r="V185" s="15"/>
    </row>
    <row r="186" spans="1:22" ht="15.75" customHeight="1" x14ac:dyDescent="0.25">
      <c r="V186" s="15"/>
    </row>
  </sheetData>
  <mergeCells count="22">
    <mergeCell ref="B182:H183"/>
    <mergeCell ref="AJ117:AK117"/>
    <mergeCell ref="AB110:AE111"/>
    <mergeCell ref="AF110:AH111"/>
    <mergeCell ref="P110:V111"/>
    <mergeCell ref="A110:A112"/>
    <mergeCell ref="B110:K111"/>
    <mergeCell ref="L110:O111"/>
    <mergeCell ref="V132:X132"/>
    <mergeCell ref="W110:AA111"/>
    <mergeCell ref="T117:U117"/>
    <mergeCell ref="S126:T126"/>
    <mergeCell ref="A132:A133"/>
    <mergeCell ref="B132:E132"/>
    <mergeCell ref="F132:L132"/>
    <mergeCell ref="M132:Q132"/>
    <mergeCell ref="R132:U132"/>
    <mergeCell ref="A171:A180"/>
    <mergeCell ref="Q159:Q170"/>
    <mergeCell ref="Q171:Q180"/>
    <mergeCell ref="J171:J180"/>
    <mergeCell ref="AB117:AC117"/>
  </mergeCells>
  <phoneticPr fontId="2" type="noConversion"/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Dzaky</dc:creator>
  <cp:lastModifiedBy>USER</cp:lastModifiedBy>
  <dcterms:created xsi:type="dcterms:W3CDTF">2024-12-15T17:07:00Z</dcterms:created>
  <dcterms:modified xsi:type="dcterms:W3CDTF">2024-12-25T18:44:49Z</dcterms:modified>
</cp:coreProperties>
</file>